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valle\Downloads\"/>
    </mc:Choice>
  </mc:AlternateContent>
  <xr:revisionPtr revIDLastSave="0" documentId="13_ncr:1_{D42DAB23-A5F1-4B4F-B567-727841C2FF9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EGUIMIENTO 31122021" sheetId="4" r:id="rId1"/>
    <sheet name="SEGUIMIENTO" sheetId="6" state="hidden" r:id="rId2"/>
  </sheets>
  <definedNames>
    <definedName name="_xlnm._FilterDatabase" localSheetId="1" hidden="1">SEGUIMIENTO!$B$8:$AJ$11</definedName>
    <definedName name="_xlnm._FilterDatabase" localSheetId="0" hidden="1">'SEGUIMIENTO 31122021'!$A$9:$HS$63</definedName>
    <definedName name="_xlnm.Print_Area" localSheetId="1">SEGUIMIENTO!$A$2:$AK$16</definedName>
    <definedName name="_xlnm.Print_Area" localSheetId="0">'SEGUIMIENTO 31122021'!$A$2:$AA$16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3" i="4" l="1"/>
  <c r="X51" i="4"/>
  <c r="Y51" i="4"/>
  <c r="T53" i="4"/>
  <c r="Y31" i="4"/>
  <c r="Y10" i="4"/>
  <c r="Y56" i="4"/>
  <c r="Q54" i="4"/>
  <c r="Z51" i="4" l="1"/>
  <c r="Q33" i="4"/>
  <c r="Q19" i="4" l="1"/>
  <c r="W17" i="4"/>
  <c r="Q12" i="4"/>
  <c r="T60" i="4" l="1"/>
  <c r="T59" i="4"/>
  <c r="AB59" i="4"/>
  <c r="AC59" i="4" s="1"/>
  <c r="Y59" i="4"/>
  <c r="X59" i="4"/>
  <c r="AA59" i="4" s="1"/>
  <c r="W59" i="4"/>
  <c r="Q59" i="4"/>
  <c r="N59" i="4"/>
  <c r="X57" i="4"/>
  <c r="N60" i="4"/>
  <c r="W57" i="4"/>
  <c r="Y57" i="4"/>
  <c r="T57" i="4"/>
  <c r="Q57" i="4"/>
  <c r="N57" i="4"/>
  <c r="Z59" i="4" l="1"/>
  <c r="Z57" i="4"/>
  <c r="W60" i="4"/>
  <c r="W54" i="4"/>
  <c r="W53" i="4"/>
  <c r="W45" i="4"/>
  <c r="W33" i="4"/>
  <c r="W19" i="4"/>
  <c r="W18" i="4"/>
  <c r="W16" i="4"/>
  <c r="W14" i="4"/>
  <c r="W13" i="4"/>
  <c r="W12" i="4"/>
  <c r="T45" i="4"/>
  <c r="T19" i="4"/>
  <c r="T16" i="4"/>
  <c r="T14" i="4"/>
  <c r="T13" i="4"/>
  <c r="T12" i="4"/>
  <c r="Q55" i="4"/>
  <c r="Q39" i="4"/>
  <c r="Q36" i="4"/>
  <c r="Q23" i="4"/>
  <c r="N62" i="4"/>
  <c r="N58" i="4"/>
  <c r="N55" i="4"/>
  <c r="N54" i="4"/>
  <c r="N45" i="4"/>
  <c r="N39" i="4"/>
  <c r="N14" i="4"/>
  <c r="N13" i="4"/>
  <c r="W63" i="4" l="1"/>
  <c r="W62" i="4"/>
  <c r="W61" i="4"/>
  <c r="W58" i="4"/>
  <c r="W56" i="4"/>
  <c r="W55" i="4"/>
  <c r="W52" i="4"/>
  <c r="W51" i="4"/>
  <c r="W50" i="4"/>
  <c r="W49" i="4"/>
  <c r="W48" i="4"/>
  <c r="W47" i="4"/>
  <c r="W46" i="4"/>
  <c r="W44" i="4"/>
  <c r="W43" i="4"/>
  <c r="W42" i="4"/>
  <c r="W41" i="4"/>
  <c r="W40" i="4"/>
  <c r="W39" i="4"/>
  <c r="W38" i="4"/>
  <c r="W37" i="4"/>
  <c r="W35" i="4"/>
  <c r="W34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5" i="4"/>
  <c r="W11" i="4"/>
  <c r="W10" i="4"/>
  <c r="T11" i="4"/>
  <c r="T15" i="4"/>
  <c r="T17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6" i="4"/>
  <c r="T47" i="4"/>
  <c r="T48" i="4"/>
  <c r="T49" i="4"/>
  <c r="T50" i="4"/>
  <c r="T51" i="4"/>
  <c r="T52" i="4"/>
  <c r="T54" i="4"/>
  <c r="T55" i="4"/>
  <c r="T56" i="4"/>
  <c r="T58" i="4"/>
  <c r="T61" i="4"/>
  <c r="T62" i="4"/>
  <c r="T63" i="4"/>
  <c r="T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2" i="4"/>
  <c r="Y53" i="4"/>
  <c r="Y54" i="4"/>
  <c r="Y55" i="4"/>
  <c r="AB56" i="4"/>
  <c r="Y58" i="4"/>
  <c r="Y60" i="4"/>
  <c r="Y61" i="4"/>
  <c r="Y62" i="4"/>
  <c r="Y63" i="4"/>
  <c r="AB19" i="4" l="1"/>
  <c r="AB38" i="4"/>
  <c r="AB63" i="4"/>
  <c r="AB62" i="4"/>
  <c r="AB61" i="4"/>
  <c r="AB60" i="4"/>
  <c r="AB58" i="4"/>
  <c r="AB52" i="4"/>
  <c r="AB51" i="4"/>
  <c r="AB50" i="4"/>
  <c r="AB49" i="4"/>
  <c r="AB48" i="4"/>
  <c r="AB47" i="4"/>
  <c r="AB46" i="4"/>
  <c r="AB43" i="4"/>
  <c r="AB42" i="4"/>
  <c r="AB41" i="4"/>
  <c r="AB40" i="4"/>
  <c r="AB37" i="4"/>
  <c r="AB36" i="4"/>
  <c r="AB35" i="4"/>
  <c r="AB34" i="4"/>
  <c r="AB33" i="4"/>
  <c r="AB32" i="4"/>
  <c r="AB31" i="4"/>
  <c r="AB30" i="4"/>
  <c r="AB29" i="4"/>
  <c r="AB28" i="4"/>
  <c r="AB27" i="4"/>
  <c r="AB14" i="4"/>
  <c r="AB11" i="4"/>
  <c r="AB10" i="4"/>
  <c r="AB15" i="4"/>
  <c r="X28" i="4" l="1"/>
  <c r="Z28" i="4" s="1"/>
  <c r="Q11" i="4" l="1"/>
  <c r="Q13" i="4"/>
  <c r="Q14" i="4"/>
  <c r="Q15" i="4"/>
  <c r="Q16" i="4"/>
  <c r="Q17" i="4"/>
  <c r="Q18" i="4"/>
  <c r="Q20" i="4"/>
  <c r="Q21" i="4"/>
  <c r="Q22" i="4"/>
  <c r="Q24" i="4"/>
  <c r="Q25" i="4"/>
  <c r="Q26" i="4"/>
  <c r="Q27" i="4"/>
  <c r="Q28" i="4"/>
  <c r="Q29" i="4"/>
  <c r="Q30" i="4"/>
  <c r="Q31" i="4"/>
  <c r="Q32" i="4"/>
  <c r="Q34" i="4"/>
  <c r="Q35" i="4"/>
  <c r="Q37" i="4"/>
  <c r="Q38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R53" i="4" s="1"/>
  <c r="Q56" i="4"/>
  <c r="Q58" i="4"/>
  <c r="Q60" i="4"/>
  <c r="Q61" i="4"/>
  <c r="Q62" i="4"/>
  <c r="Q63" i="4"/>
  <c r="Q10" i="4"/>
  <c r="N10" i="4"/>
  <c r="X45" i="4" l="1"/>
  <c r="X11" i="4"/>
  <c r="AA11" i="4" s="1"/>
  <c r="X12" i="4"/>
  <c r="X13" i="4"/>
  <c r="X14" i="4"/>
  <c r="AA15" i="4" s="1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AA27" i="4" s="1"/>
  <c r="AA28" i="4"/>
  <c r="X29" i="4"/>
  <c r="X30" i="4"/>
  <c r="AA30" i="4" s="1"/>
  <c r="X31" i="4"/>
  <c r="AA31" i="4" s="1"/>
  <c r="X32" i="4"/>
  <c r="AA32" i="4" s="1"/>
  <c r="X33" i="4"/>
  <c r="AA33" i="4" s="1"/>
  <c r="X34" i="4"/>
  <c r="AA34" i="4" s="1"/>
  <c r="X35" i="4"/>
  <c r="AA35" i="4" s="1"/>
  <c r="X36" i="4"/>
  <c r="AA36" i="4" s="1"/>
  <c r="X37" i="4"/>
  <c r="AA37" i="4" s="1"/>
  <c r="X38" i="4"/>
  <c r="X39" i="4"/>
  <c r="X40" i="4"/>
  <c r="AA40" i="4" s="1"/>
  <c r="X41" i="4"/>
  <c r="AA41" i="4" s="1"/>
  <c r="X42" i="4"/>
  <c r="AA42" i="4" s="1"/>
  <c r="X43" i="4"/>
  <c r="AA43" i="4" s="1"/>
  <c r="X44" i="4"/>
  <c r="X46" i="4"/>
  <c r="AA46" i="4" s="1"/>
  <c r="X47" i="4"/>
  <c r="AA47" i="4" s="1"/>
  <c r="X48" i="4"/>
  <c r="AA48" i="4" s="1"/>
  <c r="X49" i="4"/>
  <c r="AA49" i="4" s="1"/>
  <c r="X50" i="4"/>
  <c r="AA50" i="4" s="1"/>
  <c r="AA51" i="4"/>
  <c r="X52" i="4"/>
  <c r="AA52" i="4" s="1"/>
  <c r="Z53" i="4"/>
  <c r="X54" i="4"/>
  <c r="X55" i="4"/>
  <c r="X56" i="4"/>
  <c r="AA56" i="4" s="1"/>
  <c r="X58" i="4"/>
  <c r="AA58" i="4" s="1"/>
  <c r="X60" i="4"/>
  <c r="AA60" i="4" s="1"/>
  <c r="X61" i="4"/>
  <c r="AA61" i="4" s="1"/>
  <c r="X62" i="4"/>
  <c r="AA62" i="4" s="1"/>
  <c r="X63" i="4"/>
  <c r="AA63" i="4" s="1"/>
  <c r="X10" i="4"/>
  <c r="AA10" i="4" s="1"/>
  <c r="N11" i="4"/>
  <c r="N12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40" i="4"/>
  <c r="N41" i="4"/>
  <c r="N42" i="4"/>
  <c r="N43" i="4"/>
  <c r="N44" i="4"/>
  <c r="N46" i="4"/>
  <c r="N47" i="4"/>
  <c r="N48" i="4"/>
  <c r="N49" i="4"/>
  <c r="N50" i="4"/>
  <c r="N51" i="4"/>
  <c r="N52" i="4"/>
  <c r="N53" i="4"/>
  <c r="N56" i="4"/>
  <c r="N61" i="4"/>
  <c r="N63" i="4"/>
  <c r="Y10" i="6"/>
  <c r="T10" i="6"/>
  <c r="O10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  <c r="AA29" i="4" l="1"/>
  <c r="AC29" i="4" s="1"/>
  <c r="Z29" i="4"/>
  <c r="Z47" i="4"/>
  <c r="Z63" i="4"/>
  <c r="Z45" i="4"/>
  <c r="Z21" i="4"/>
  <c r="AA53" i="4"/>
  <c r="AA12" i="4"/>
  <c r="Z33" i="4"/>
  <c r="AA16" i="4"/>
  <c r="AA19" i="4"/>
  <c r="Z56" i="4"/>
  <c r="AC48" i="4"/>
  <c r="Z40" i="4"/>
  <c r="Z24" i="4"/>
  <c r="Z16" i="4"/>
  <c r="Z55" i="4"/>
  <c r="Z31" i="4"/>
  <c r="Z23" i="4"/>
  <c r="Z15" i="4"/>
  <c r="Z13" i="4"/>
  <c r="AC33" i="4"/>
  <c r="AC32" i="4"/>
  <c r="AC10" i="4"/>
  <c r="Z10" i="4"/>
  <c r="Z54" i="4"/>
  <c r="AC46" i="4"/>
  <c r="Z30" i="4"/>
  <c r="Z22" i="4"/>
  <c r="Z14" i="4"/>
  <c r="AC51" i="4"/>
  <c r="AA14" i="4"/>
  <c r="AC14" i="4" s="1"/>
  <c r="AC62" i="4"/>
  <c r="Z52" i="4"/>
  <c r="Z36" i="4"/>
  <c r="Z20" i="4"/>
  <c r="Z61" i="4"/>
  <c r="Z43" i="4"/>
  <c r="Z35" i="4"/>
  <c r="AC27" i="4"/>
  <c r="Z11" i="4"/>
  <c r="AC56" i="4"/>
  <c r="AC60" i="4"/>
  <c r="AC42" i="4"/>
  <c r="Z34" i="4"/>
  <c r="Z26" i="4"/>
  <c r="Z18" i="4"/>
  <c r="AC28" i="4"/>
  <c r="Z58" i="4"/>
  <c r="AC49" i="4"/>
  <c r="AC41" i="4"/>
  <c r="Z25" i="4"/>
  <c r="Z17" i="4"/>
  <c r="Z32" i="4"/>
  <c r="AC50" i="4"/>
  <c r="AC63" i="4"/>
  <c r="Z62" i="4"/>
  <c r="AC61" i="4"/>
  <c r="Z60" i="4"/>
  <c r="AC58" i="4"/>
  <c r="AB53" i="4"/>
  <c r="AC52" i="4"/>
  <c r="Z50" i="4"/>
  <c r="Z49" i="4"/>
  <c r="Z48" i="4"/>
  <c r="AC47" i="4"/>
  <c r="Z46" i="4"/>
  <c r="AB44" i="4"/>
  <c r="Z44" i="4"/>
  <c r="AA44" i="4"/>
  <c r="AC43" i="4"/>
  <c r="Z42" i="4"/>
  <c r="Z41" i="4"/>
  <c r="AC40" i="4"/>
  <c r="Z39" i="4"/>
  <c r="AA38" i="4"/>
  <c r="AC37" i="4"/>
  <c r="Z38" i="4"/>
  <c r="Z37" i="4"/>
  <c r="AC36" i="4"/>
  <c r="AC35" i="4"/>
  <c r="AC34" i="4"/>
  <c r="AC31" i="4"/>
  <c r="AC30" i="4"/>
  <c r="Z27" i="4"/>
  <c r="Z19" i="4"/>
  <c r="AB16" i="4"/>
  <c r="AC16" i="4" s="1"/>
  <c r="AC15" i="4"/>
  <c r="AB12" i="4"/>
  <c r="Z12" i="4"/>
  <c r="AC11" i="4"/>
  <c r="AC53" i="4" l="1"/>
  <c r="AC12" i="4"/>
  <c r="AC19" i="4"/>
  <c r="AC44" i="4"/>
  <c r="AC38" i="4"/>
</calcChain>
</file>

<file path=xl/sharedStrings.xml><?xml version="1.0" encoding="utf-8"?>
<sst xmlns="http://schemas.openxmlformats.org/spreadsheetml/2006/main" count="285" uniqueCount="206">
  <si>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</si>
  <si>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</si>
  <si>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</si>
  <si>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</si>
  <si>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</si>
  <si>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</si>
  <si>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</si>
  <si>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</si>
  <si>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</si>
  <si>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</si>
  <si>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</si>
  <si>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</si>
  <si>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</si>
  <si>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</si>
  <si>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</si>
  <si>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</si>
  <si>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</si>
  <si>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</si>
  <si>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</si>
  <si>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</si>
  <si>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</si>
  <si>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</si>
  <si>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</si>
  <si>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</si>
  <si>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</si>
  <si>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</si>
  <si>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</si>
  <si>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</si>
  <si>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</si>
  <si>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</si>
  <si>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</si>
  <si>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</si>
  <si>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</si>
  <si>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</si>
  <si>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</si>
  <si>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</si>
  <si>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</si>
  <si>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</si>
  <si>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</si>
  <si>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</si>
  <si>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</si>
  <si>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</si>
  <si>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</si>
  <si>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Desarrollar la actividades para la implementación de la Escuela del Espacio Público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</si>
  <si>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</si>
  <si>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</si>
  <si>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</si>
  <si>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</si>
  <si>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</si>
  <si>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</si>
  <si>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</si>
  <si>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</si>
  <si>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</si>
  <si>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</si>
  <si>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Articular el Portal Inmobiliario con el Sistema de Información alfanumérica del Dadep (Sidep) y Sistema de Información Geográfica del Dadep (Sigdep)</t>
  </si>
  <si>
    <t>Crear un portal inmobiliario basado en los sistemas misionales (Sigdep y Sidep), que permita obtener información en tiempo real de la oferta de bienes inmuebles disponibles a cargo del DADEP</t>
  </si>
  <si>
    <t>Feria Inmobiliaria</t>
  </si>
  <si>
    <t>Ofertar los bienes inmubles disponibles del Distrito Capital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</si>
  <si>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</si>
  <si>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</si>
  <si>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</si>
  <si>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Intervenciones y acciones interinstitucionales que logren la recuperacion de espacio publico ocupado, privatizado, utilizado o aprovechado sin autorizacion de autoridad competente, entre otra</t>
  </si>
  <si>
    <t>Formular los indicadores de calidad</t>
  </si>
  <si>
    <t>Diseñar acciones estratégicas y de mejora que permitan incrementar los niveles de calidad de los documentos, procedimientos y trámites resultados de las acciones adelantadas por las áreas funcionales de la Subdirección de Administración Inmobiliaria y del Espacio Público</t>
  </si>
  <si>
    <t>Definir de estandares de calidad de los productos a cargo de SAI (Incluye los dos procesos)</t>
  </si>
  <si>
    <t>Implementar las estrategia de cielos abiertos</t>
  </si>
  <si>
    <t>Realizar informe mensual de la ejecución de la conseción</t>
  </si>
  <si>
    <t>Gestionar la expedición de 4 nuevas Autorizaciones de Uso y la Creación de 2 DEMOS nuevos</t>
  </si>
  <si>
    <t>Celebrar los contratos para la Concesión e interventoría del HUB de Movilidad Plaza Calle 136</t>
  </si>
  <si>
    <t>Generar un espacio de divulgación entre actores y gremios interesados en la formulación y presentación de APP</t>
  </si>
  <si>
    <t>Proyectar 12 liquidaciones de contratos, convenios y/o documentos designados para supervisión</t>
  </si>
  <si>
    <t>Realizar las matrices de los contratos y convenios a cargo.</t>
  </si>
  <si>
    <t>Estructurar 5 procesos de contratación necesarios para la oferta en administración de las zonas de Estacionamiento, Bahía y /o parqueadero.</t>
  </si>
  <si>
    <t>Realizar  2.840 visitas o recorridos virtuales de diagnóstico  (remoto, técnico administrativo y técnico)</t>
  </si>
  <si>
    <t>Proceso Administración del Patrimonio Inmobiliario Distrital Actualizado
Proceso  Defensa del Patrimonio Inmobiliario Distrital Actualizado</t>
  </si>
  <si>
    <t>Estratégia a Cielo abierto 2.0</t>
  </si>
  <si>
    <t>Informe mensual de conseción (Eucoles)</t>
  </si>
  <si>
    <t>Autorizaciones de Uso
DEMOS</t>
  </si>
  <si>
    <t>Contrato APP Hub de Movilidad Plaza Calle 136</t>
  </si>
  <si>
    <t>Rueda de Negocios de APP</t>
  </si>
  <si>
    <t>Matriz de seguimiento contractual de instrumentos de entrega en administración de espacio público</t>
  </si>
  <si>
    <t>Procesos de oferta en administración de zonas de estacionamiento viables para entrega.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</si>
  <si>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</si>
  <si>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</si>
  <si>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</si>
  <si>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Administración del Patrimonio Inmobiliario Distrital
Defensa del Patrimonio Inmobiliario Distrital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</si>
  <si>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</si>
  <si>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</si>
  <si>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</si>
  <si>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</si>
  <si>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Presentar un informe consolidado de los sitemas de información SIDEP-SIGDEP</t>
  </si>
  <si>
    <t>Documentos Técnicos</t>
  </si>
  <si>
    <t>Elaborar los documentos técnicos</t>
  </si>
  <si>
    <t>Documentos de investigación</t>
  </si>
  <si>
    <t>Publicar en la página web del DADEP, el resultado de tres investigaciones del Observatorio y la Política Distrital de Espacio Público</t>
  </si>
  <si>
    <t>Plan de acción PDEP 2021</t>
  </si>
  <si>
    <t>Administración y Gestión del Observatorio y la Política del Espacio Público de Bogotá</t>
  </si>
  <si>
    <t>Coordinar la implementación de la Política Distrital de Espacio Público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</si>
  <si>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</si>
  <si>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</si>
  <si>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</si>
  <si>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</si>
  <si>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</si>
  <si>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</si>
  <si>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</si>
  <si>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</si>
  <si>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Formular y desarrollar el plan Estratégico de comunicaciones de la Entidad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</si>
  <si>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</si>
  <si>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</si>
  <si>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</si>
  <si>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</si>
  <si>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</si>
  <si>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</si>
  <si>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</si>
  <si>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</si>
  <si>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</si>
  <si>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</si>
  <si>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</si>
  <si>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</si>
  <si>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</si>
  <si>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</si>
  <si>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</si>
  <si>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</si>
  <si>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</si>
  <si>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</si>
  <si>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Informes Contables</t>
  </si>
  <si>
    <t>Informes de Ejecución Presupuestal y Anteproyecto de recursos de funcionamiento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</si>
  <si>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</si>
  <si>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</si>
  <si>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</si>
  <si>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</si>
  <si>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</si>
  <si>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>Planes de Gestión del Talento</t>
  </si>
  <si>
    <t xml:space="preserve"> Estrategia de Atención a la ciudadanía</t>
  </si>
  <si>
    <t>Realizar los informes contables establecidos en la normativa Distital y Nacional</t>
  </si>
  <si>
    <t>Gestionar los procesos presupuestales de la Entidad</t>
  </si>
  <si>
    <t xml:space="preserve">Formular el anteproyecto del presupuesto de funcionamiento </t>
  </si>
  <si>
    <t>Adelantar las etapas precontractual, contractual y pos contractual de los procesos de selección a cargo de la SAF, conforme al plan anual de adquisiciones.</t>
  </si>
  <si>
    <t>Desarrollar las acciones requeridas para dar cumplimiento a la normativa ambiental vigente y al PIGA.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</si>
  <si>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</si>
  <si>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</si>
  <si>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</si>
  <si>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Desarrollar las actividades de planes de acción del Talento Humano del DADEP.</t>
  </si>
  <si>
    <t>Realizar las actividades requeridas para la adecuada atención al ciudadano e implementación de la Política Pública Distrital de Servicio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</si>
  <si>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</si>
  <si>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</si>
  <si>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</si>
  <si>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</si>
  <si>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</si>
  <si>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</si>
  <si>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Procedimientos del Dominio BAI de COBIT 2019</t>
  </si>
  <si>
    <t>Infraestructura Tecnologíca del PETI</t>
  </si>
  <si>
    <t>Servicios  de asesoría y consultoria a los proyectos</t>
  </si>
  <si>
    <t xml:space="preserve">Realizar la planeación y seguimiento de los proyectos </t>
  </si>
  <si>
    <t xml:space="preserve">Definir y actualizar los procesos, principios e indicadores </t>
  </si>
  <si>
    <t>Adquirir, parametrizar y renovar la infraestructura tecnologica aprobada en el PETI 2020-2024</t>
  </si>
  <si>
    <t>Prestar servicios de asesoría y consultoría a los proyectos e iniciativas que se apalancan en el uso de la tecnología de la entidad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</si>
  <si>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</si>
  <si>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</si>
  <si>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</si>
  <si>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</si>
  <si>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</si>
  <si>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</si>
  <si>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</si>
  <si>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</si>
  <si>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</si>
  <si>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</si>
  <si>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Atención al Cliente y/o Usuario</t>
  </si>
  <si>
    <t>Direccionamiento Estratégico
Verificación y mejoramiento continuo</t>
  </si>
  <si>
    <t>Gestión de Recursos</t>
  </si>
  <si>
    <t xml:space="preserve">Contratar una consultoría para la generación de la evaluación diagnóstica y jurídica y la formulación del plan estratégico </t>
  </si>
  <si>
    <t>Realizar la evaluación diagnóstica de la gestión jurídica (Gestión contractual, Gestión Judicial, Riesgos de la gestión Jurídica y doctrina institucional)</t>
  </si>
  <si>
    <t>Definir el Plan estratégico para el fortalecimiento de la prevención y dinamización en materia jurídica</t>
  </si>
  <si>
    <t>Elaborar, actualizar y socializar  los documentos del proceso de Gestión Juridica</t>
  </si>
  <si>
    <t>Realizar un estudio transversal que dé cuenta del estado actual de las deficiencias en la gestión judicial y con base en ello, definir los resultados esperados.</t>
  </si>
  <si>
    <t>Elaborar y adoptar un documento guía para adelantar el trámite de asociaciones público privadas APP del DADEP.</t>
  </si>
  <si>
    <t>Identificar las necesidades de consulta de evaluación de la Mesa de Ayuda Jurídica, relacionadas con la defensa, Sostenibilidad, Gobernanza y Recuperación del Patrimonio Inmobiliario Distrital y el Espacio Público.</t>
  </si>
  <si>
    <t>Plan estratégico para el fortalecimiento de la prevención y dinamización en materia jurídica</t>
  </si>
  <si>
    <t>Documentación del proceso de Gestión Juridica</t>
  </si>
  <si>
    <t>Documento de buenas prácticas en defensa judicial con énfasis en las actividades de saneamiento de los bienes que conforman el patrimonio inmobiliario distrital</t>
  </si>
  <si>
    <t>Documento guía para adelantar el trámite de Asociaciones Público Privadas APP</t>
  </si>
  <si>
    <t>Documento de estructura y operación de la herramienta digital con contenidos jurídicos en el marco de la gestión de conocimiento</t>
  </si>
  <si>
    <t>Protocolo de operación  de la mesa de ayuda jurídica.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</si>
  <si>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</si>
  <si>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</si>
  <si>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</si>
  <si>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</si>
  <si>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</si>
  <si>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</si>
  <si>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</si>
  <si>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</si>
  <si>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</si>
  <si>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</si>
  <si>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</si>
  <si>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Ejecución</t>
  </si>
  <si>
    <t>% Avance</t>
  </si>
  <si>
    <t>Realizar la semana de la seguridad y salud en el trabajo con actividades enfocadas a los Programas de Promoción y prevención</t>
  </si>
  <si>
    <t>Avance vigencia</t>
  </si>
  <si>
    <t xml:space="preserve">Ejecución Vigencia </t>
  </si>
  <si>
    <t>% Ejecución</t>
  </si>
  <si>
    <t>AVANCE PRODUCTO</t>
  </si>
  <si>
    <t>AVANCE  ACTIVIDAD</t>
  </si>
  <si>
    <t>Hacer seguimiento a instrumentos de planeación y gestión de la OAJ</t>
  </si>
  <si>
    <t xml:space="preserve">Fortalecimiento y seguimiento al proceso de contratación </t>
  </si>
  <si>
    <t>Definir una herramienta de apoyo técnico y metodológico con información jurídica tácita y dispersa en el DADEP.</t>
  </si>
  <si>
    <t>Identificar temáticas y líneas conceptuales principales en espacio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</si>
</sst>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10" fontId="4" fillId="8" borderId="1" xfId="1" applyNumberFormat="1" applyFont="1" applyFill="1" applyBorder="1" applyAlignment="1">
      <alignment horizontal="center" vertical="center" wrapText="1"/>
    </xf>
    <xf numFmtId="10" fontId="4" fillId="8" borderId="1" xfId="0" applyNumberFormat="1" applyFont="1" applyFill="1" applyBorder="1" applyAlignment="1">
      <alignment horizontal="center" vertical="center" wrapText="1" readingOrder="1"/>
    </xf>
    <xf numFmtId="10" fontId="4" fillId="8" borderId="1" xfId="1" applyNumberFormat="1" applyFont="1" applyFill="1" applyBorder="1" applyAlignment="1">
      <alignment horizontal="center" vertical="center" wrapText="1" readingOrder="1"/>
    </xf>
    <xf numFmtId="10" fontId="4" fillId="8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/>
    <xf numFmtId="0" fontId="4" fillId="8" borderId="6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2" fillId="9" borderId="0" xfId="0" applyFont="1" applyFill="1"/>
    <xf numFmtId="0" fontId="2" fillId="10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 readingOrder="1"/>
    </xf>
    <xf numFmtId="1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14" fontId="9" fillId="0" borderId="7" xfId="3" applyNumberFormat="1" applyFont="1" applyBorder="1" applyAlignment="1">
      <alignment horizontal="center" vertical="center"/>
    </xf>
    <xf numFmtId="14" fontId="9" fillId="0" borderId="8" xfId="3" applyNumberFormat="1" applyFont="1" applyBorder="1" applyAlignment="1">
      <alignment horizontal="center" vertical="center"/>
    </xf>
    <xf numFmtId="14" fontId="9" fillId="0" borderId="9" xfId="3" applyNumberFormat="1" applyFont="1" applyBorder="1" applyAlignment="1">
      <alignment horizontal="center" vertical="center"/>
    </xf>
    <xf numFmtId="0" fontId="11" fillId="3" borderId="11" xfId="2" applyFont="1" applyFill="1" applyBorder="1" applyAlignment="1">
      <alignment horizontal="left" vertical="center" wrapText="1"/>
    </xf>
    <xf numFmtId="0" fontId="11" fillId="3" borderId="12" xfId="2" applyFont="1" applyFill="1" applyBorder="1" applyAlignment="1">
      <alignment horizontal="left" vertical="center" wrapText="1"/>
    </xf>
    <xf numFmtId="0" fontId="11" fillId="3" borderId="13" xfId="2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 readingOrder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1591849</xdr:colOff>
      <xdr:row>1</xdr:row>
      <xdr:rowOff>9063</xdr:rowOff>
    </xdr:from>
    <xdr:to>
      <xdr:col>19</xdr:col>
      <xdr:colOff>561061</xdr:colOff>
      <xdr:row>3</xdr:row>
      <xdr:rowOff>356046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6233" y="100399"/>
          <a:ext cx="22507705" cy="110376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 PLAN DE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  <xdr:twoCellAnchor editAs="oneCell">
    <xdr:from>
      <xdr:col>1</xdr:col>
      <xdr:colOff>79990</xdr:colOff>
      <xdr:row>1</xdr:row>
      <xdr:rowOff>66870</xdr:rowOff>
    </xdr:from>
    <xdr:to>
      <xdr:col>1</xdr:col>
      <xdr:colOff>1399882</xdr:colOff>
      <xdr:row>3</xdr:row>
      <xdr:rowOff>357128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84374" y="158206"/>
          <a:ext cx="1319892" cy="104703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3"/>
  <sheetViews>
    <sheetView showGridLines="0" tabSelected="1" topLeftCell="G7" zoomScale="80" zoomScaleNormal="80" workbookViewId="0">
      <pane ySplit="2" topLeftCell="A9" activePane="bottomLeft" state="frozen"/>
      <selection activeCell="K7" sqref="K7"/>
      <selection pane="bottomLeft" activeCell="G8" sqref="G8:G9"/>
    </sheetView>
  </sheetViews>
  <sheetFormatPr baseColWidth="10" defaultColWidth="11.42578125" defaultRowHeight="16.5"/>
  <cols>
    <col min="1" max="1" width="1.5703125" style="1" customWidth="1"/>
    <col min="2" max="2" width="30.42578125" style="1" customWidth="1"/>
    <col min="3" max="3" width="36.85546875" style="1" customWidth="1"/>
    <col min="4" max="4" width="18" style="1" customWidth="1"/>
    <col min="5" max="5" width="19.5703125" style="1" customWidth="1"/>
    <col min="6" max="6" width="29.28515625" style="1" customWidth="1"/>
    <col min="7" max="7" width="22.28515625" style="1" customWidth="1"/>
    <col min="8" max="8" width="16" style="1" customWidth="1"/>
    <col min="9" max="9" width="17.28515625" style="1" customWidth="1"/>
    <col min="10" max="10" width="42.42578125" style="16" customWidth="1"/>
    <col min="11" max="11" width="23.28515625" style="1" customWidth="1"/>
    <col min="12" max="12" width="13.85546875" style="1" customWidth="1"/>
    <col min="13" max="14" width="11.28515625" style="1" customWidth="1"/>
    <col min="15" max="15" width="13.28515625" style="1" customWidth="1"/>
    <col min="16" max="17" width="11.42578125" style="1" customWidth="1"/>
    <col min="18" max="18" width="12.42578125" style="1" customWidth="1"/>
    <col min="19" max="19" width="12.42578125" style="27" customWidth="1"/>
    <col min="20" max="20" width="12.42578125" style="1" customWidth="1"/>
    <col min="21" max="21" width="12.85546875" style="1" customWidth="1"/>
    <col min="22" max="23" width="10.7109375" style="1" customWidth="1"/>
    <col min="24" max="24" width="10.140625" style="1" customWidth="1"/>
    <col min="25" max="25" width="10.85546875" style="1" customWidth="1"/>
    <col min="26" max="26" width="9.42578125" style="1" customWidth="1"/>
    <col min="27" max="27" width="8.42578125" style="1" customWidth="1"/>
    <col min="28" max="28" width="11" style="1" customWidth="1"/>
    <col min="29" max="29" width="9.5703125" style="1" customWidth="1"/>
    <col min="30" max="16384" width="11.42578125" style="1"/>
  </cols>
  <sheetData>
    <row r="1" spans="1:227" ht="7.5" customHeight="1">
      <c r="A1" s="8"/>
      <c r="B1" s="28"/>
      <c r="C1" s="28"/>
      <c r="D1" s="28"/>
      <c r="E1" s="28"/>
      <c r="F1" s="29"/>
      <c r="G1" s="28"/>
      <c r="H1" s="28"/>
      <c r="I1" s="28"/>
      <c r="J1" s="15"/>
      <c r="K1" s="51"/>
      <c r="L1" s="51"/>
      <c r="M1" s="51"/>
      <c r="N1" s="51"/>
      <c r="O1" s="51"/>
      <c r="P1" s="51"/>
      <c r="Q1" s="51"/>
      <c r="R1" s="51"/>
      <c r="S1" s="56"/>
      <c r="T1" s="51"/>
      <c r="AD1" s="12"/>
      <c r="AE1" s="12"/>
      <c r="AF1" s="12"/>
      <c r="AG1" s="12"/>
      <c r="AH1" s="12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5"/>
      <c r="AT1" s="5"/>
      <c r="AU1" s="5"/>
      <c r="AV1" s="5"/>
      <c r="AW1" s="5"/>
      <c r="AX1" s="5"/>
      <c r="AY1" s="5"/>
      <c r="AZ1" s="10"/>
      <c r="BA1" s="10"/>
      <c r="BB1" s="10"/>
      <c r="BC1" s="10"/>
      <c r="BD1" s="10"/>
      <c r="BE1" s="10"/>
      <c r="BF1" s="11"/>
      <c r="BG1" s="11"/>
      <c r="BH1" s="11"/>
      <c r="BI1" s="11"/>
      <c r="BJ1" s="11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7"/>
    </row>
    <row r="2" spans="1:227" ht="30" customHeight="1">
      <c r="A2" s="97"/>
      <c r="B2" s="97"/>
      <c r="C2" s="97"/>
      <c r="D2" s="97"/>
      <c r="E2" s="12"/>
      <c r="F2" s="12"/>
      <c r="G2" s="12"/>
      <c r="H2" s="12"/>
      <c r="I2" s="12"/>
      <c r="J2" s="15"/>
      <c r="K2" s="12"/>
      <c r="L2" s="12"/>
      <c r="M2" s="12"/>
      <c r="N2" s="12"/>
      <c r="O2" s="12"/>
      <c r="P2" s="12"/>
      <c r="Q2" s="12"/>
      <c r="R2" s="12"/>
      <c r="S2" s="57"/>
      <c r="T2" s="12"/>
      <c r="U2" s="13" t="s">
        <v>4</v>
      </c>
      <c r="V2" s="109" t="s">
        <v>8</v>
      </c>
      <c r="W2" s="110"/>
      <c r="X2" s="110"/>
      <c r="Y2" s="110"/>
      <c r="Z2" s="111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7"/>
    </row>
    <row r="3" spans="1:227" ht="30" customHeight="1">
      <c r="A3" s="97"/>
      <c r="B3" s="97"/>
      <c r="C3" s="97"/>
      <c r="D3" s="97"/>
      <c r="E3" s="12"/>
      <c r="F3" s="12"/>
      <c r="G3" s="12"/>
      <c r="H3" s="12"/>
      <c r="I3" s="12"/>
      <c r="J3" s="15"/>
      <c r="K3" s="12"/>
      <c r="L3" s="12"/>
      <c r="M3" s="12"/>
      <c r="N3" s="12"/>
      <c r="O3" s="12"/>
      <c r="P3" s="12"/>
      <c r="Q3" s="12"/>
      <c r="R3" s="12"/>
      <c r="S3" s="57"/>
      <c r="T3" s="12"/>
      <c r="U3" s="13" t="s">
        <v>5</v>
      </c>
      <c r="V3" s="109">
        <v>1</v>
      </c>
      <c r="W3" s="110"/>
      <c r="X3" s="110"/>
      <c r="Y3" s="110"/>
      <c r="Z3" s="1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5"/>
      <c r="AT3" s="5"/>
      <c r="AU3" s="5"/>
      <c r="AV3" s="5"/>
      <c r="AW3" s="5"/>
      <c r="AX3" s="5"/>
      <c r="AY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7"/>
    </row>
    <row r="4" spans="1:227" ht="38.25" customHeight="1">
      <c r="A4" s="97"/>
      <c r="B4" s="97"/>
      <c r="C4" s="97"/>
      <c r="D4" s="97"/>
      <c r="E4" s="12"/>
      <c r="F4" s="12"/>
      <c r="G4" s="12"/>
      <c r="H4" s="12"/>
      <c r="I4" s="12"/>
      <c r="J4" s="15"/>
      <c r="K4" s="12"/>
      <c r="L4" s="12"/>
      <c r="M4" s="12"/>
      <c r="N4" s="12"/>
      <c r="O4" s="12"/>
      <c r="P4" s="12"/>
      <c r="Q4" s="12"/>
      <c r="R4" s="12"/>
      <c r="S4" s="57"/>
      <c r="T4" s="12"/>
      <c r="U4" s="55" t="s">
        <v>6</v>
      </c>
      <c r="V4" s="112">
        <v>43495</v>
      </c>
      <c r="W4" s="113"/>
      <c r="X4" s="113"/>
      <c r="Y4" s="113"/>
      <c r="Z4" s="11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5"/>
      <c r="AT4" s="5"/>
      <c r="AU4" s="5"/>
      <c r="AV4" s="5"/>
      <c r="AW4" s="5"/>
      <c r="AX4" s="5"/>
      <c r="AY4" s="5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7"/>
    </row>
    <row r="5" spans="1:227" ht="7.5" customHeight="1">
      <c r="A5" s="8"/>
      <c r="B5" s="9"/>
      <c r="C5" s="9"/>
      <c r="D5" s="9"/>
      <c r="E5" s="9"/>
      <c r="F5" s="29"/>
      <c r="G5" s="9"/>
      <c r="H5" s="9"/>
      <c r="I5" s="9"/>
      <c r="J5" s="15"/>
      <c r="K5" s="51"/>
      <c r="L5" s="51"/>
      <c r="M5" s="51"/>
      <c r="N5" s="51"/>
      <c r="O5" s="51"/>
      <c r="P5" s="51"/>
      <c r="Q5" s="51"/>
      <c r="R5" s="51"/>
      <c r="S5" s="56"/>
      <c r="T5" s="51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5"/>
      <c r="AT5" s="5"/>
      <c r="AU5" s="5"/>
      <c r="AV5" s="5"/>
      <c r="AW5" s="5"/>
      <c r="AX5" s="5"/>
      <c r="AY5" s="5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7"/>
    </row>
    <row r="6" spans="1:227" ht="56.25" customHeight="1">
      <c r="B6" s="102" t="s">
        <v>30</v>
      </c>
      <c r="C6" s="102"/>
      <c r="D6" s="102"/>
      <c r="E6" s="102"/>
      <c r="F6" s="102"/>
      <c r="G6" s="102"/>
      <c r="H6" s="102"/>
      <c r="I6" s="102"/>
      <c r="J6" s="102"/>
      <c r="K6" s="115" t="s">
        <v>7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/>
      <c r="AA6" s="12"/>
      <c r="AB6" s="12"/>
      <c r="AC6" s="12"/>
      <c r="AD6" s="12"/>
      <c r="AE6" s="12"/>
      <c r="AF6" s="12"/>
      <c r="AG6" s="12"/>
      <c r="AH6" s="12"/>
    </row>
    <row r="7" spans="1:227" ht="12.75" customHeight="1"/>
    <row r="8" spans="1:227" s="128" customFormat="1" ht="73.5" customHeight="1">
      <c r="B8" s="99" t="s">
        <v>2</v>
      </c>
      <c r="C8" s="99" t="s">
        <v>3</v>
      </c>
      <c r="D8" s="99" t="s">
        <v>1</v>
      </c>
      <c r="E8" s="99" t="s">
        <v>0</v>
      </c>
      <c r="F8" s="103" t="s">
        <v>10</v>
      </c>
      <c r="G8" s="100" t="s">
        <v>9</v>
      </c>
      <c r="H8" s="100" t="s">
        <v>11</v>
      </c>
      <c r="I8" s="100" t="s">
        <v>12</v>
      </c>
      <c r="J8" s="98" t="s">
        <v>13</v>
      </c>
      <c r="K8" s="76" t="s">
        <v>29</v>
      </c>
      <c r="L8" s="105" t="s">
        <v>25</v>
      </c>
      <c r="M8" s="106"/>
      <c r="N8" s="107"/>
      <c r="O8" s="105" t="s">
        <v>26</v>
      </c>
      <c r="P8" s="106"/>
      <c r="Q8" s="107"/>
      <c r="R8" s="105" t="s">
        <v>27</v>
      </c>
      <c r="S8" s="106"/>
      <c r="T8" s="107"/>
      <c r="U8" s="105" t="s">
        <v>28</v>
      </c>
      <c r="V8" s="106"/>
      <c r="W8" s="107"/>
      <c r="X8" s="105" t="s">
        <v>201</v>
      </c>
      <c r="Y8" s="106"/>
      <c r="Z8" s="106"/>
      <c r="AA8" s="105" t="s">
        <v>200</v>
      </c>
      <c r="AB8" s="106"/>
      <c r="AC8" s="107"/>
    </row>
    <row r="9" spans="1:227" ht="39.950000000000003" customHeight="1">
      <c r="B9" s="99"/>
      <c r="C9" s="99"/>
      <c r="D9" s="99"/>
      <c r="E9" s="99"/>
      <c r="F9" s="104"/>
      <c r="G9" s="101"/>
      <c r="H9" s="101"/>
      <c r="I9" s="101"/>
      <c r="J9" s="98"/>
      <c r="K9" s="52"/>
      <c r="L9" s="33" t="s">
        <v>14</v>
      </c>
      <c r="M9" s="33" t="s">
        <v>194</v>
      </c>
      <c r="N9" s="33" t="s">
        <v>195</v>
      </c>
      <c r="O9" s="33" t="s">
        <v>14</v>
      </c>
      <c r="P9" s="33" t="s">
        <v>194</v>
      </c>
      <c r="Q9" s="33" t="s">
        <v>195</v>
      </c>
      <c r="R9" s="33" t="s">
        <v>14</v>
      </c>
      <c r="S9" s="33" t="s">
        <v>194</v>
      </c>
      <c r="T9" s="33" t="s">
        <v>195</v>
      </c>
      <c r="U9" s="33" t="s">
        <v>14</v>
      </c>
      <c r="V9" s="33" t="s">
        <v>194</v>
      </c>
      <c r="W9" s="33" t="s">
        <v>195</v>
      </c>
      <c r="X9" s="53" t="s">
        <v>197</v>
      </c>
      <c r="Y9" s="53" t="s">
        <v>198</v>
      </c>
      <c r="Z9" s="53" t="s">
        <v>199</v>
      </c>
      <c r="AA9" s="53" t="s">
        <v>197</v>
      </c>
      <c r="AB9" s="53" t="s">
        <v>198</v>
      </c>
      <c r="AC9" s="54" t="s">
        <v>199</v>
      </c>
    </row>
    <row r="10" spans="1:227" s="3" customFormat="1" ht="96" customHeight="1">
      <c r="A10" s="2"/>
      <c r="B10" s="43" t="s">
        <v>46</v>
      </c>
      <c r="C10" s="37" t="s">
        <v>47</v>
      </c>
      <c r="D10" s="37" t="s">
        <v>45</v>
      </c>
      <c r="E10" s="78" t="s">
        <v>40</v>
      </c>
      <c r="F10" s="38" t="s">
        <v>41</v>
      </c>
      <c r="G10" s="37" t="s">
        <v>42</v>
      </c>
      <c r="H10" s="39">
        <v>44197</v>
      </c>
      <c r="I10" s="39">
        <v>44561</v>
      </c>
      <c r="J10" s="18" t="s">
        <v>43</v>
      </c>
      <c r="K10" s="83" t="s">
        <v>44</v>
      </c>
      <c r="L10" s="25">
        <v>0.40249999999999997</v>
      </c>
      <c r="M10" s="25">
        <v>0.33500000000000002</v>
      </c>
      <c r="N10" s="25">
        <f>M10/L10</f>
        <v>0.83229813664596286</v>
      </c>
      <c r="O10" s="25">
        <v>0.23250000000000001</v>
      </c>
      <c r="P10" s="25">
        <v>0.3</v>
      </c>
      <c r="Q10" s="25">
        <f>P10/O10</f>
        <v>1.2903225806451613</v>
      </c>
      <c r="R10" s="25">
        <v>0.1575</v>
      </c>
      <c r="S10" s="25">
        <v>0.1525</v>
      </c>
      <c r="T10" s="25">
        <f>S10/R10</f>
        <v>0.96825396825396826</v>
      </c>
      <c r="U10" s="25">
        <v>0.20749999999999999</v>
      </c>
      <c r="V10" s="25">
        <v>0.21249999999999999</v>
      </c>
      <c r="W10" s="25">
        <f>V10/U10</f>
        <v>1.0240963855421688</v>
      </c>
      <c r="X10" s="25">
        <f>SUM(L10,O10,R10,U10)</f>
        <v>1</v>
      </c>
      <c r="Y10" s="25">
        <f>SUM(M10,P10,S10,V10)</f>
        <v>1</v>
      </c>
      <c r="Z10" s="48">
        <f>Y10/X10</f>
        <v>1</v>
      </c>
      <c r="AA10" s="25">
        <f>X10</f>
        <v>1</v>
      </c>
      <c r="AB10" s="25">
        <f t="shared" ref="AB10:AB11" si="0">SUM(M10,P10,S10,V10)</f>
        <v>1</v>
      </c>
      <c r="AC10" s="48">
        <f>AB10/AA10</f>
        <v>1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3" customFormat="1" ht="81" customHeight="1">
      <c r="A11" s="2"/>
      <c r="B11" s="78" t="s">
        <v>48</v>
      </c>
      <c r="C11" s="78" t="s">
        <v>50</v>
      </c>
      <c r="D11" s="37" t="s">
        <v>45</v>
      </c>
      <c r="E11" s="80"/>
      <c r="F11" s="94" t="s">
        <v>52</v>
      </c>
      <c r="G11" s="37" t="s">
        <v>51</v>
      </c>
      <c r="H11" s="39">
        <v>44197</v>
      </c>
      <c r="I11" s="39">
        <v>44561</v>
      </c>
      <c r="J11" s="18" t="s">
        <v>61</v>
      </c>
      <c r="K11" s="84"/>
      <c r="L11" s="25">
        <v>0.25</v>
      </c>
      <c r="M11" s="25">
        <v>0.25</v>
      </c>
      <c r="N11" s="25">
        <f t="shared" ref="N11:N63" si="1">M11/L11</f>
        <v>1</v>
      </c>
      <c r="O11" s="25">
        <v>0.25</v>
      </c>
      <c r="P11" s="25">
        <v>0.25</v>
      </c>
      <c r="Q11" s="25">
        <f t="shared" ref="Q11:Q63" si="2">P11/O11</f>
        <v>1</v>
      </c>
      <c r="R11" s="25">
        <v>0.25</v>
      </c>
      <c r="S11" s="25">
        <v>0.25</v>
      </c>
      <c r="T11" s="25">
        <f t="shared" ref="T11:T63" si="3">S11/R11</f>
        <v>1</v>
      </c>
      <c r="U11" s="25">
        <v>0.25</v>
      </c>
      <c r="V11" s="25">
        <v>0.25</v>
      </c>
      <c r="W11" s="25">
        <f t="shared" ref="W11:W63" si="4">V11/U11</f>
        <v>1</v>
      </c>
      <c r="X11" s="25">
        <f t="shared" ref="X11:Y63" si="5">SUM(L11,O11,R11,U11)</f>
        <v>1</v>
      </c>
      <c r="Y11" s="25">
        <f t="shared" ref="Y11:Y63" si="6">SUM(M11,P11,S11,V11)</f>
        <v>1</v>
      </c>
      <c r="Z11" s="48">
        <f t="shared" ref="Z11:Z63" si="7">Y11/X11</f>
        <v>1</v>
      </c>
      <c r="AA11" s="25">
        <f>X11</f>
        <v>1</v>
      </c>
      <c r="AB11" s="25">
        <f t="shared" si="0"/>
        <v>1</v>
      </c>
      <c r="AC11" s="48">
        <f>AB11/AA11</f>
        <v>1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</row>
    <row r="12" spans="1:227" ht="69" customHeight="1">
      <c r="B12" s="80"/>
      <c r="C12" s="80"/>
      <c r="D12" s="77" t="s">
        <v>58</v>
      </c>
      <c r="E12" s="80"/>
      <c r="F12" s="95"/>
      <c r="G12" s="77" t="s">
        <v>53</v>
      </c>
      <c r="H12" s="92">
        <v>44197</v>
      </c>
      <c r="I12" s="92">
        <v>44377</v>
      </c>
      <c r="J12" s="18" t="s">
        <v>55</v>
      </c>
      <c r="K12" s="84"/>
      <c r="L12" s="25">
        <v>0.5</v>
      </c>
      <c r="M12" s="25">
        <v>0.5</v>
      </c>
      <c r="N12" s="25">
        <f t="shared" si="1"/>
        <v>1</v>
      </c>
      <c r="O12" s="25">
        <v>0.5</v>
      </c>
      <c r="P12" s="25">
        <v>0.5</v>
      </c>
      <c r="Q12" s="25">
        <f t="shared" si="2"/>
        <v>1</v>
      </c>
      <c r="R12" s="25">
        <v>0</v>
      </c>
      <c r="S12" s="25">
        <v>0</v>
      </c>
      <c r="T12" s="25">
        <f t="shared" ref="T12:T14" si="8">IFERROR(S12/R12,0%)</f>
        <v>0</v>
      </c>
      <c r="U12" s="25">
        <v>0</v>
      </c>
      <c r="V12" s="25">
        <v>0</v>
      </c>
      <c r="W12" s="25">
        <f>IFERROR(V12/U12,0%)</f>
        <v>0</v>
      </c>
      <c r="X12" s="25">
        <f t="shared" si="5"/>
        <v>1</v>
      </c>
      <c r="Y12" s="25">
        <f t="shared" si="6"/>
        <v>1</v>
      </c>
      <c r="Z12" s="48">
        <f t="shared" si="7"/>
        <v>1</v>
      </c>
      <c r="AA12" s="81">
        <f>SUM(X12:X13)/2</f>
        <v>1</v>
      </c>
      <c r="AB12" s="81">
        <f>SUM(Y12:Y13)/2</f>
        <v>1</v>
      </c>
      <c r="AC12" s="119">
        <f t="shared" ref="AC12:AC63" si="9">AB12/AA12</f>
        <v>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</row>
    <row r="13" spans="1:227" ht="62.25" customHeight="1">
      <c r="B13" s="80"/>
      <c r="C13" s="80"/>
      <c r="D13" s="77"/>
      <c r="E13" s="80"/>
      <c r="F13" s="95"/>
      <c r="G13" s="77"/>
      <c r="H13" s="93"/>
      <c r="I13" s="93"/>
      <c r="J13" s="18" t="s">
        <v>54</v>
      </c>
      <c r="K13" s="84"/>
      <c r="L13" s="25">
        <v>0</v>
      </c>
      <c r="M13" s="25">
        <v>0</v>
      </c>
      <c r="N13" s="25">
        <f>IFERROR(M13/L13,0%)</f>
        <v>0</v>
      </c>
      <c r="O13" s="25">
        <v>0.5</v>
      </c>
      <c r="P13" s="25">
        <v>0.5</v>
      </c>
      <c r="Q13" s="25">
        <f t="shared" si="2"/>
        <v>1</v>
      </c>
      <c r="R13" s="25">
        <v>0</v>
      </c>
      <c r="S13" s="25">
        <v>0</v>
      </c>
      <c r="T13" s="25">
        <f t="shared" si="8"/>
        <v>0</v>
      </c>
      <c r="U13" s="25">
        <v>0.5</v>
      </c>
      <c r="V13" s="25">
        <v>0.5</v>
      </c>
      <c r="W13" s="25">
        <f t="shared" ref="W13:W14" si="10">IFERROR(V13/U13,0%)</f>
        <v>1</v>
      </c>
      <c r="X13" s="25">
        <f t="shared" si="5"/>
        <v>1</v>
      </c>
      <c r="Y13" s="25">
        <f t="shared" si="6"/>
        <v>1</v>
      </c>
      <c r="Z13" s="48">
        <f t="shared" si="7"/>
        <v>1</v>
      </c>
      <c r="AA13" s="82"/>
      <c r="AB13" s="82"/>
      <c r="AC13" s="12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</row>
    <row r="14" spans="1:227" ht="37.5" customHeight="1">
      <c r="B14" s="80"/>
      <c r="C14" s="80"/>
      <c r="D14" s="77"/>
      <c r="E14" s="80"/>
      <c r="F14" s="95"/>
      <c r="G14" s="37" t="s">
        <v>56</v>
      </c>
      <c r="H14" s="39">
        <v>44256</v>
      </c>
      <c r="I14" s="39">
        <v>44377</v>
      </c>
      <c r="J14" s="18" t="s">
        <v>57</v>
      </c>
      <c r="K14" s="84"/>
      <c r="L14" s="25">
        <v>0</v>
      </c>
      <c r="M14" s="25">
        <v>0</v>
      </c>
      <c r="N14" s="25">
        <f>IFERROR(M14/L14,0%)</f>
        <v>0</v>
      </c>
      <c r="O14" s="25">
        <v>0.5</v>
      </c>
      <c r="P14" s="25">
        <v>0.5</v>
      </c>
      <c r="Q14" s="25">
        <f t="shared" si="2"/>
        <v>1</v>
      </c>
      <c r="R14" s="25">
        <v>0.5</v>
      </c>
      <c r="S14" s="25">
        <v>0.5</v>
      </c>
      <c r="T14" s="25">
        <f t="shared" si="8"/>
        <v>1</v>
      </c>
      <c r="U14" s="25">
        <v>0</v>
      </c>
      <c r="V14" s="25">
        <v>0</v>
      </c>
      <c r="W14" s="25">
        <f t="shared" si="10"/>
        <v>0</v>
      </c>
      <c r="X14" s="25">
        <f t="shared" si="5"/>
        <v>1</v>
      </c>
      <c r="Y14" s="25">
        <f t="shared" si="6"/>
        <v>1</v>
      </c>
      <c r="Z14" s="48">
        <f t="shared" si="7"/>
        <v>1</v>
      </c>
      <c r="AA14" s="25">
        <f>X14</f>
        <v>1</v>
      </c>
      <c r="AB14" s="25">
        <f>SUM(M14,P14,S14,V14)</f>
        <v>1</v>
      </c>
      <c r="AC14" s="48">
        <f t="shared" si="9"/>
        <v>1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</row>
    <row r="15" spans="1:227" ht="69" customHeight="1">
      <c r="B15" s="80"/>
      <c r="C15" s="80"/>
      <c r="D15" s="47" t="s">
        <v>58</v>
      </c>
      <c r="E15" s="80"/>
      <c r="F15" s="95"/>
      <c r="G15" s="37" t="s">
        <v>59</v>
      </c>
      <c r="H15" s="39">
        <v>44197</v>
      </c>
      <c r="I15" s="39">
        <v>44561</v>
      </c>
      <c r="J15" s="18" t="s">
        <v>60</v>
      </c>
      <c r="K15" s="84"/>
      <c r="L15" s="25">
        <v>0.25</v>
      </c>
      <c r="M15" s="25">
        <v>0.25</v>
      </c>
      <c r="N15" s="25">
        <f t="shared" si="1"/>
        <v>1</v>
      </c>
      <c r="O15" s="25">
        <v>0.25</v>
      </c>
      <c r="P15" s="25">
        <v>0.20500000000000002</v>
      </c>
      <c r="Q15" s="25">
        <f t="shared" si="2"/>
        <v>0.82000000000000006</v>
      </c>
      <c r="R15" s="25">
        <v>0.25</v>
      </c>
      <c r="S15" s="25">
        <v>0.245</v>
      </c>
      <c r="T15" s="25">
        <f t="shared" si="3"/>
        <v>0.98</v>
      </c>
      <c r="U15" s="25">
        <v>0.25</v>
      </c>
      <c r="V15" s="25">
        <v>0.3</v>
      </c>
      <c r="W15" s="25">
        <f t="shared" si="4"/>
        <v>1.2</v>
      </c>
      <c r="X15" s="25">
        <f t="shared" si="5"/>
        <v>1</v>
      </c>
      <c r="Y15" s="25">
        <f t="shared" si="6"/>
        <v>1</v>
      </c>
      <c r="Z15" s="48">
        <f t="shared" si="7"/>
        <v>1</v>
      </c>
      <c r="AA15" s="25">
        <f>SUM(X14)</f>
        <v>1</v>
      </c>
      <c r="AB15" s="25">
        <f>SUM(M15,P15,S15,V15)</f>
        <v>1</v>
      </c>
      <c r="AC15" s="48">
        <f t="shared" si="9"/>
        <v>1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</row>
    <row r="16" spans="1:227" s="45" customFormat="1" ht="32.25" customHeight="1">
      <c r="B16" s="80"/>
      <c r="C16" s="80"/>
      <c r="D16" s="108" t="s">
        <v>85</v>
      </c>
      <c r="E16" s="80"/>
      <c r="F16" s="95"/>
      <c r="G16" s="77" t="s">
        <v>74</v>
      </c>
      <c r="H16" s="92">
        <v>44197</v>
      </c>
      <c r="I16" s="92">
        <v>44561</v>
      </c>
      <c r="J16" s="18" t="s">
        <v>62</v>
      </c>
      <c r="K16" s="84"/>
      <c r="L16" s="49">
        <v>0.5</v>
      </c>
      <c r="M16" s="49">
        <v>0.5</v>
      </c>
      <c r="N16" s="25">
        <f t="shared" si="1"/>
        <v>1</v>
      </c>
      <c r="O16" s="25">
        <v>0.5</v>
      </c>
      <c r="P16" s="25">
        <v>0</v>
      </c>
      <c r="Q16" s="25">
        <f t="shared" si="2"/>
        <v>0</v>
      </c>
      <c r="R16" s="25">
        <v>0</v>
      </c>
      <c r="S16" s="25">
        <v>0.5</v>
      </c>
      <c r="T16" s="25">
        <f>IFERROR(S16/R16,0%)</f>
        <v>0</v>
      </c>
      <c r="U16" s="48">
        <v>0</v>
      </c>
      <c r="V16" s="25">
        <v>0</v>
      </c>
      <c r="W16" s="25">
        <f>IFERROR(V16/U16,0%)</f>
        <v>0</v>
      </c>
      <c r="X16" s="25">
        <f t="shared" si="5"/>
        <v>1</v>
      </c>
      <c r="Y16" s="25">
        <f t="shared" si="6"/>
        <v>1</v>
      </c>
      <c r="Z16" s="48">
        <f t="shared" si="7"/>
        <v>1</v>
      </c>
      <c r="AA16" s="81">
        <f>SUM(X16:X18)/3</f>
        <v>1</v>
      </c>
      <c r="AB16" s="81">
        <f>SUM(Y16:Y18)/3</f>
        <v>1</v>
      </c>
      <c r="AC16" s="81">
        <f>AB16/AA16</f>
        <v>1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</row>
    <row r="17" spans="2:227" s="45" customFormat="1" ht="86.25" customHeight="1">
      <c r="B17" s="80"/>
      <c r="C17" s="80"/>
      <c r="D17" s="108"/>
      <c r="E17" s="80"/>
      <c r="F17" s="95"/>
      <c r="G17" s="77"/>
      <c r="H17" s="118"/>
      <c r="I17" s="118"/>
      <c r="J17" s="18" t="s">
        <v>63</v>
      </c>
      <c r="K17" s="84"/>
      <c r="L17" s="49">
        <v>0.16</v>
      </c>
      <c r="M17" s="49">
        <v>0.16</v>
      </c>
      <c r="N17" s="25">
        <f t="shared" si="1"/>
        <v>1</v>
      </c>
      <c r="O17" s="25">
        <v>0.36</v>
      </c>
      <c r="P17" s="25">
        <v>0.36</v>
      </c>
      <c r="Q17" s="25">
        <f t="shared" si="2"/>
        <v>1</v>
      </c>
      <c r="R17" s="25">
        <v>0.36</v>
      </c>
      <c r="S17" s="25">
        <v>0</v>
      </c>
      <c r="T17" s="25">
        <f t="shared" si="3"/>
        <v>0</v>
      </c>
      <c r="U17" s="48">
        <v>0.12</v>
      </c>
      <c r="V17" s="25">
        <v>0.48</v>
      </c>
      <c r="W17" s="25">
        <f t="shared" si="4"/>
        <v>4</v>
      </c>
      <c r="X17" s="25">
        <f t="shared" si="5"/>
        <v>1</v>
      </c>
      <c r="Y17" s="25">
        <f t="shared" si="6"/>
        <v>1</v>
      </c>
      <c r="Z17" s="48">
        <f t="shared" si="7"/>
        <v>1</v>
      </c>
      <c r="AA17" s="121"/>
      <c r="AB17" s="121"/>
      <c r="AC17" s="121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</row>
    <row r="18" spans="2:227" s="45" customFormat="1" ht="38.25" customHeight="1">
      <c r="B18" s="79"/>
      <c r="C18" s="79"/>
      <c r="D18" s="108"/>
      <c r="E18" s="80"/>
      <c r="F18" s="96"/>
      <c r="G18" s="77"/>
      <c r="H18" s="93"/>
      <c r="I18" s="93"/>
      <c r="J18" s="18" t="s">
        <v>64</v>
      </c>
      <c r="K18" s="84"/>
      <c r="L18" s="49">
        <v>0.24</v>
      </c>
      <c r="M18" s="49">
        <v>0.24</v>
      </c>
      <c r="N18" s="25">
        <f t="shared" si="1"/>
        <v>1</v>
      </c>
      <c r="O18" s="25">
        <v>0.57000000000000006</v>
      </c>
      <c r="P18" s="25">
        <v>0.56999999999999995</v>
      </c>
      <c r="Q18" s="25">
        <f t="shared" si="2"/>
        <v>0.99999999999999978</v>
      </c>
      <c r="R18" s="25">
        <v>0.19</v>
      </c>
      <c r="S18" s="25">
        <v>0.19</v>
      </c>
      <c r="T18" s="25">
        <f t="shared" si="3"/>
        <v>1</v>
      </c>
      <c r="U18" s="48">
        <v>0</v>
      </c>
      <c r="V18" s="25">
        <v>0</v>
      </c>
      <c r="W18" s="25">
        <f t="shared" ref="W18:W19" si="11">IFERROR(V18/U18,0%)</f>
        <v>0</v>
      </c>
      <c r="X18" s="25">
        <f t="shared" si="5"/>
        <v>1</v>
      </c>
      <c r="Y18" s="25">
        <f t="shared" si="6"/>
        <v>1</v>
      </c>
      <c r="Z18" s="48">
        <f t="shared" si="7"/>
        <v>1</v>
      </c>
      <c r="AA18" s="82"/>
      <c r="AB18" s="82"/>
      <c r="AC18" s="82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</row>
    <row r="19" spans="2:227" ht="27" customHeight="1">
      <c r="B19" s="78" t="s">
        <v>48</v>
      </c>
      <c r="C19" s="78" t="s">
        <v>49</v>
      </c>
      <c r="D19" s="47" t="s">
        <v>58</v>
      </c>
      <c r="E19" s="80"/>
      <c r="F19" s="78" t="s">
        <v>83</v>
      </c>
      <c r="G19" s="37" t="s">
        <v>75</v>
      </c>
      <c r="H19" s="39">
        <v>44197</v>
      </c>
      <c r="I19" s="39">
        <v>44377</v>
      </c>
      <c r="J19" s="18" t="s">
        <v>65</v>
      </c>
      <c r="K19" s="84"/>
      <c r="L19" s="49">
        <v>1</v>
      </c>
      <c r="M19" s="49">
        <v>1</v>
      </c>
      <c r="N19" s="25">
        <f t="shared" si="1"/>
        <v>1</v>
      </c>
      <c r="O19" s="25">
        <v>0</v>
      </c>
      <c r="P19" s="25">
        <v>0</v>
      </c>
      <c r="Q19" s="25">
        <f>IFERROR(P19/O19,0%)</f>
        <v>0</v>
      </c>
      <c r="R19" s="48">
        <v>0</v>
      </c>
      <c r="S19" s="25">
        <v>0</v>
      </c>
      <c r="T19" s="25">
        <f>IFERROR(S19/R19,0%)</f>
        <v>0</v>
      </c>
      <c r="U19" s="48">
        <v>0</v>
      </c>
      <c r="V19" s="25">
        <v>0</v>
      </c>
      <c r="W19" s="25">
        <f t="shared" si="11"/>
        <v>0</v>
      </c>
      <c r="X19" s="25">
        <f t="shared" si="5"/>
        <v>1</v>
      </c>
      <c r="Y19" s="25">
        <f t="shared" si="6"/>
        <v>1</v>
      </c>
      <c r="Z19" s="48">
        <f t="shared" si="7"/>
        <v>1</v>
      </c>
      <c r="AA19" s="81">
        <f>SUM(X19:X26)/8</f>
        <v>0.99999583333333331</v>
      </c>
      <c r="AB19" s="81">
        <f>SUM(Y19:Y26)/8</f>
        <v>0.99999583333333331</v>
      </c>
      <c r="AC19" s="81">
        <f>AB19/AA19</f>
        <v>1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</row>
    <row r="20" spans="2:227" ht="27" customHeight="1">
      <c r="B20" s="80"/>
      <c r="C20" s="80"/>
      <c r="D20" s="47" t="s">
        <v>58</v>
      </c>
      <c r="E20" s="80"/>
      <c r="F20" s="80"/>
      <c r="G20" s="37" t="s">
        <v>76</v>
      </c>
      <c r="H20" s="39">
        <v>44197</v>
      </c>
      <c r="I20" s="39">
        <v>44561</v>
      </c>
      <c r="J20" s="18" t="s">
        <v>66</v>
      </c>
      <c r="K20" s="84"/>
      <c r="L20" s="25">
        <v>0.25</v>
      </c>
      <c r="M20" s="25">
        <v>0.25</v>
      </c>
      <c r="N20" s="25">
        <f t="shared" si="1"/>
        <v>1</v>
      </c>
      <c r="O20" s="25">
        <v>0.25</v>
      </c>
      <c r="P20" s="25">
        <v>0.25</v>
      </c>
      <c r="Q20" s="25">
        <f t="shared" si="2"/>
        <v>1</v>
      </c>
      <c r="R20" s="25">
        <v>0.25</v>
      </c>
      <c r="S20" s="25">
        <v>0.25</v>
      </c>
      <c r="T20" s="25">
        <f t="shared" si="3"/>
        <v>1</v>
      </c>
      <c r="U20" s="25">
        <v>0.25</v>
      </c>
      <c r="V20" s="25">
        <v>0.25</v>
      </c>
      <c r="W20" s="25">
        <f t="shared" si="4"/>
        <v>1</v>
      </c>
      <c r="X20" s="25">
        <f t="shared" si="5"/>
        <v>1</v>
      </c>
      <c r="Y20" s="25">
        <f t="shared" si="6"/>
        <v>1</v>
      </c>
      <c r="Z20" s="48">
        <f t="shared" si="7"/>
        <v>1</v>
      </c>
      <c r="AA20" s="121"/>
      <c r="AB20" s="121"/>
      <c r="AC20" s="121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</row>
    <row r="21" spans="2:227" ht="40.5">
      <c r="B21" s="80"/>
      <c r="C21" s="80"/>
      <c r="D21" s="47" t="s">
        <v>58</v>
      </c>
      <c r="E21" s="80"/>
      <c r="F21" s="80"/>
      <c r="G21" s="37" t="s">
        <v>77</v>
      </c>
      <c r="H21" s="39">
        <v>44197</v>
      </c>
      <c r="I21" s="39">
        <v>44561</v>
      </c>
      <c r="J21" s="18" t="s">
        <v>67</v>
      </c>
      <c r="K21" s="84"/>
      <c r="L21" s="49">
        <v>0.2</v>
      </c>
      <c r="M21" s="49">
        <v>0.2</v>
      </c>
      <c r="N21" s="25">
        <f t="shared" si="1"/>
        <v>1</v>
      </c>
      <c r="O21" s="50">
        <v>0.2</v>
      </c>
      <c r="P21" s="50">
        <v>0.2</v>
      </c>
      <c r="Q21" s="25">
        <f t="shared" si="2"/>
        <v>1</v>
      </c>
      <c r="R21" s="50">
        <v>0.4</v>
      </c>
      <c r="S21" s="25">
        <v>0.4</v>
      </c>
      <c r="T21" s="25">
        <f t="shared" si="3"/>
        <v>1</v>
      </c>
      <c r="U21" s="49">
        <v>0.2</v>
      </c>
      <c r="V21" s="25">
        <v>0.2</v>
      </c>
      <c r="W21" s="25">
        <f t="shared" si="4"/>
        <v>1</v>
      </c>
      <c r="X21" s="25">
        <f t="shared" si="5"/>
        <v>1</v>
      </c>
      <c r="Y21" s="25">
        <f t="shared" si="6"/>
        <v>1</v>
      </c>
      <c r="Z21" s="48">
        <f t="shared" si="7"/>
        <v>1</v>
      </c>
      <c r="AA21" s="121"/>
      <c r="AB21" s="121"/>
      <c r="AC21" s="121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</row>
    <row r="22" spans="2:227" ht="40.5">
      <c r="B22" s="80"/>
      <c r="C22" s="80"/>
      <c r="D22" s="47" t="s">
        <v>58</v>
      </c>
      <c r="E22" s="80"/>
      <c r="F22" s="80"/>
      <c r="G22" s="37" t="s">
        <v>78</v>
      </c>
      <c r="H22" s="39">
        <v>44197</v>
      </c>
      <c r="I22" s="39">
        <v>44561</v>
      </c>
      <c r="J22" s="18" t="s">
        <v>68</v>
      </c>
      <c r="K22" s="84"/>
      <c r="L22" s="49">
        <v>0.36670000000000003</v>
      </c>
      <c r="M22" s="49">
        <v>0.36670000000000003</v>
      </c>
      <c r="N22" s="25">
        <f t="shared" si="1"/>
        <v>1</v>
      </c>
      <c r="O22" s="49">
        <v>0.1</v>
      </c>
      <c r="P22" s="49">
        <v>0.1</v>
      </c>
      <c r="Q22" s="25">
        <f t="shared" si="2"/>
        <v>1</v>
      </c>
      <c r="R22" s="49">
        <v>0.43330000000000002</v>
      </c>
      <c r="S22" s="25">
        <v>0.4</v>
      </c>
      <c r="T22" s="25">
        <f t="shared" si="3"/>
        <v>0.92314793445649668</v>
      </c>
      <c r="U22" s="49">
        <v>0.1</v>
      </c>
      <c r="V22" s="25">
        <v>0.1333</v>
      </c>
      <c r="W22" s="25">
        <f t="shared" si="4"/>
        <v>1.333</v>
      </c>
      <c r="X22" s="25">
        <f t="shared" si="5"/>
        <v>1</v>
      </c>
      <c r="Y22" s="25">
        <f t="shared" si="6"/>
        <v>1</v>
      </c>
      <c r="Z22" s="48">
        <f t="shared" si="7"/>
        <v>1</v>
      </c>
      <c r="AA22" s="121"/>
      <c r="AB22" s="121"/>
      <c r="AC22" s="121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</row>
    <row r="23" spans="2:227" ht="40.5">
      <c r="B23" s="80"/>
      <c r="C23" s="80"/>
      <c r="D23" s="47" t="s">
        <v>58</v>
      </c>
      <c r="E23" s="80"/>
      <c r="F23" s="80"/>
      <c r="G23" s="37" t="s">
        <v>79</v>
      </c>
      <c r="H23" s="39">
        <v>44197</v>
      </c>
      <c r="I23" s="39">
        <v>44561</v>
      </c>
      <c r="J23" s="18" t="s">
        <v>69</v>
      </c>
      <c r="K23" s="84"/>
      <c r="L23" s="49">
        <v>0.5</v>
      </c>
      <c r="M23" s="49">
        <v>0.5</v>
      </c>
      <c r="N23" s="25">
        <f t="shared" si="1"/>
        <v>1</v>
      </c>
      <c r="O23" s="50">
        <v>0</v>
      </c>
      <c r="P23" s="50">
        <v>0</v>
      </c>
      <c r="Q23" s="25">
        <f>IFERROR(P23/O23,0%)</f>
        <v>0</v>
      </c>
      <c r="R23" s="50">
        <v>0.15000000000000002</v>
      </c>
      <c r="S23" s="25">
        <v>0.1</v>
      </c>
      <c r="T23" s="25">
        <f t="shared" si="3"/>
        <v>0.66666666666666663</v>
      </c>
      <c r="U23" s="49">
        <v>0.35</v>
      </c>
      <c r="V23" s="25">
        <v>0.4</v>
      </c>
      <c r="W23" s="25">
        <f t="shared" si="4"/>
        <v>1.142857142857143</v>
      </c>
      <c r="X23" s="25">
        <f t="shared" si="5"/>
        <v>1</v>
      </c>
      <c r="Y23" s="25">
        <f t="shared" si="6"/>
        <v>1</v>
      </c>
      <c r="Z23" s="48">
        <f t="shared" si="7"/>
        <v>1</v>
      </c>
      <c r="AA23" s="121"/>
      <c r="AB23" s="121"/>
      <c r="AC23" s="121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</row>
    <row r="24" spans="2:227" ht="42" customHeight="1">
      <c r="B24" s="80"/>
      <c r="C24" s="80"/>
      <c r="D24" s="108" t="s">
        <v>58</v>
      </c>
      <c r="E24" s="80"/>
      <c r="F24" s="80"/>
      <c r="G24" s="77" t="s">
        <v>80</v>
      </c>
      <c r="H24" s="92">
        <v>44197</v>
      </c>
      <c r="I24" s="92">
        <v>44561</v>
      </c>
      <c r="J24" s="18" t="s">
        <v>70</v>
      </c>
      <c r="K24" s="84"/>
      <c r="L24" s="49">
        <v>0.25</v>
      </c>
      <c r="M24" s="49">
        <v>0.25</v>
      </c>
      <c r="N24" s="25">
        <f t="shared" si="1"/>
        <v>1</v>
      </c>
      <c r="O24" s="50">
        <v>0.25</v>
      </c>
      <c r="P24" s="50">
        <v>0.16666666666666666</v>
      </c>
      <c r="Q24" s="25">
        <f t="shared" si="2"/>
        <v>0.66666666666666663</v>
      </c>
      <c r="R24" s="50">
        <v>0.25</v>
      </c>
      <c r="S24" s="25">
        <v>0.25</v>
      </c>
      <c r="T24" s="25">
        <f t="shared" si="3"/>
        <v>1</v>
      </c>
      <c r="U24" s="49">
        <v>0.25</v>
      </c>
      <c r="V24" s="25">
        <v>0.33329999999999999</v>
      </c>
      <c r="W24" s="25">
        <f t="shared" si="4"/>
        <v>1.3331999999999999</v>
      </c>
      <c r="X24" s="25">
        <f t="shared" si="5"/>
        <v>1</v>
      </c>
      <c r="Y24" s="25">
        <f t="shared" si="6"/>
        <v>0.99996666666666667</v>
      </c>
      <c r="Z24" s="48">
        <f t="shared" si="7"/>
        <v>0.99996666666666667</v>
      </c>
      <c r="AA24" s="121"/>
      <c r="AB24" s="121"/>
      <c r="AC24" s="121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</row>
    <row r="25" spans="2:227" ht="42" customHeight="1">
      <c r="B25" s="80"/>
      <c r="C25" s="80"/>
      <c r="D25" s="108"/>
      <c r="E25" s="80"/>
      <c r="F25" s="80"/>
      <c r="G25" s="77"/>
      <c r="H25" s="93"/>
      <c r="I25" s="93"/>
      <c r="J25" s="18" t="s">
        <v>71</v>
      </c>
      <c r="K25" s="84"/>
      <c r="L25" s="49">
        <v>0.125</v>
      </c>
      <c r="M25" s="49">
        <v>0.125</v>
      </c>
      <c r="N25" s="25">
        <f t="shared" si="1"/>
        <v>1</v>
      </c>
      <c r="O25" s="50">
        <v>0.375</v>
      </c>
      <c r="P25" s="50">
        <v>0.375</v>
      </c>
      <c r="Q25" s="25">
        <f t="shared" si="2"/>
        <v>1</v>
      </c>
      <c r="R25" s="50">
        <v>0.125</v>
      </c>
      <c r="S25" s="25">
        <v>0.08</v>
      </c>
      <c r="T25" s="25">
        <f t="shared" si="3"/>
        <v>0.64</v>
      </c>
      <c r="U25" s="49">
        <v>0.37499999999999994</v>
      </c>
      <c r="V25" s="25">
        <v>0.42</v>
      </c>
      <c r="W25" s="25">
        <f t="shared" si="4"/>
        <v>1.1200000000000001</v>
      </c>
      <c r="X25" s="25">
        <f t="shared" si="5"/>
        <v>1</v>
      </c>
      <c r="Y25" s="25">
        <f t="shared" si="6"/>
        <v>1</v>
      </c>
      <c r="Z25" s="48">
        <f t="shared" si="7"/>
        <v>1</v>
      </c>
      <c r="AA25" s="121"/>
      <c r="AB25" s="121"/>
      <c r="AC25" s="121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</row>
    <row r="26" spans="2:227" ht="54">
      <c r="B26" s="79"/>
      <c r="C26" s="79"/>
      <c r="D26" s="47" t="s">
        <v>58</v>
      </c>
      <c r="E26" s="80"/>
      <c r="F26" s="79"/>
      <c r="G26" s="37" t="s">
        <v>81</v>
      </c>
      <c r="H26" s="39">
        <v>44197</v>
      </c>
      <c r="I26" s="39">
        <v>44561</v>
      </c>
      <c r="J26" s="18" t="s">
        <v>72</v>
      </c>
      <c r="K26" s="84"/>
      <c r="L26" s="49">
        <v>6.6699999999999995E-2</v>
      </c>
      <c r="M26" s="49">
        <v>6.6699999999999995E-2</v>
      </c>
      <c r="N26" s="25">
        <f t="shared" si="1"/>
        <v>1</v>
      </c>
      <c r="O26" s="49">
        <v>0.1333</v>
      </c>
      <c r="P26" s="49">
        <v>0.1333</v>
      </c>
      <c r="Q26" s="25">
        <f t="shared" si="2"/>
        <v>1</v>
      </c>
      <c r="R26" s="50">
        <v>0.33329999999999999</v>
      </c>
      <c r="S26" s="25">
        <v>0.33329999999999999</v>
      </c>
      <c r="T26" s="25">
        <f t="shared" si="3"/>
        <v>1</v>
      </c>
      <c r="U26" s="49">
        <v>0.46666666666666662</v>
      </c>
      <c r="V26" s="25">
        <v>0.4667</v>
      </c>
      <c r="W26" s="25">
        <f t="shared" si="4"/>
        <v>1.0000714285714287</v>
      </c>
      <c r="X26" s="25">
        <f t="shared" si="5"/>
        <v>0.99996666666666667</v>
      </c>
      <c r="Y26" s="25">
        <f t="shared" si="6"/>
        <v>1</v>
      </c>
      <c r="Z26" s="48">
        <f t="shared" si="7"/>
        <v>1.0000333344444814</v>
      </c>
      <c r="AA26" s="82"/>
      <c r="AB26" s="82"/>
      <c r="AC26" s="82"/>
    </row>
    <row r="27" spans="2:227" ht="86.25" customHeight="1">
      <c r="B27" s="44" t="s">
        <v>48</v>
      </c>
      <c r="C27" s="37" t="s">
        <v>86</v>
      </c>
      <c r="D27" s="47" t="s">
        <v>58</v>
      </c>
      <c r="E27" s="79"/>
      <c r="F27" s="44" t="s">
        <v>84</v>
      </c>
      <c r="G27" s="37" t="s">
        <v>82</v>
      </c>
      <c r="H27" s="39">
        <v>44197</v>
      </c>
      <c r="I27" s="39">
        <v>44561</v>
      </c>
      <c r="J27" s="18" t="s">
        <v>73</v>
      </c>
      <c r="K27" s="85"/>
      <c r="L27" s="49">
        <v>0.2</v>
      </c>
      <c r="M27" s="49">
        <v>0.2</v>
      </c>
      <c r="N27" s="25">
        <f t="shared" si="1"/>
        <v>1</v>
      </c>
      <c r="O27" s="50">
        <v>0.22499999999999998</v>
      </c>
      <c r="P27" s="50">
        <v>0.22499999999999998</v>
      </c>
      <c r="Q27" s="25">
        <f t="shared" si="2"/>
        <v>1</v>
      </c>
      <c r="R27" s="50">
        <v>0.35499999999999998</v>
      </c>
      <c r="S27" s="25">
        <v>0.35499999999999998</v>
      </c>
      <c r="T27" s="25">
        <f t="shared" si="3"/>
        <v>1</v>
      </c>
      <c r="U27" s="49">
        <v>0.22</v>
      </c>
      <c r="V27" s="25">
        <v>0.22</v>
      </c>
      <c r="W27" s="25">
        <f t="shared" si="4"/>
        <v>1</v>
      </c>
      <c r="X27" s="25">
        <f t="shared" si="5"/>
        <v>1</v>
      </c>
      <c r="Y27" s="25">
        <f t="shared" si="6"/>
        <v>1</v>
      </c>
      <c r="Z27" s="48">
        <f t="shared" si="7"/>
        <v>1</v>
      </c>
      <c r="AA27" s="25">
        <f>X27</f>
        <v>1</v>
      </c>
      <c r="AB27" s="25">
        <f t="shared" ref="AB27:AB37" si="12">SUM(M27,P27,S27,V27)</f>
        <v>1</v>
      </c>
      <c r="AC27" s="48">
        <f t="shared" si="9"/>
        <v>1</v>
      </c>
    </row>
    <row r="28" spans="2:227" s="70" customFormat="1" ht="94.5" customHeight="1">
      <c r="B28" s="62" t="s">
        <v>98</v>
      </c>
      <c r="C28" s="62" t="s">
        <v>99</v>
      </c>
      <c r="D28" s="87" t="s">
        <v>87</v>
      </c>
      <c r="E28" s="89" t="s">
        <v>88</v>
      </c>
      <c r="F28" s="62" t="s">
        <v>108</v>
      </c>
      <c r="G28" s="62" t="s">
        <v>89</v>
      </c>
      <c r="H28" s="63">
        <v>44197</v>
      </c>
      <c r="I28" s="63">
        <v>44561</v>
      </c>
      <c r="J28" s="64" t="s">
        <v>90</v>
      </c>
      <c r="K28" s="65" t="s">
        <v>101</v>
      </c>
      <c r="L28" s="66">
        <v>0.21</v>
      </c>
      <c r="M28" s="66">
        <v>0.21</v>
      </c>
      <c r="N28" s="67">
        <f t="shared" si="1"/>
        <v>1</v>
      </c>
      <c r="O28" s="68">
        <v>0.28999999999999998</v>
      </c>
      <c r="P28" s="68">
        <v>0.29000000000000004</v>
      </c>
      <c r="Q28" s="67">
        <f t="shared" si="2"/>
        <v>1.0000000000000002</v>
      </c>
      <c r="R28" s="68">
        <v>0.25</v>
      </c>
      <c r="S28" s="67">
        <v>0.21</v>
      </c>
      <c r="T28" s="67">
        <f t="shared" si="3"/>
        <v>0.84</v>
      </c>
      <c r="U28" s="66">
        <v>0.25</v>
      </c>
      <c r="V28" s="67">
        <v>0.28999999999999998</v>
      </c>
      <c r="W28" s="67">
        <f t="shared" si="4"/>
        <v>1.1599999999999999</v>
      </c>
      <c r="X28" s="67">
        <f>SUM(L28,O28,R28,U28)</f>
        <v>1</v>
      </c>
      <c r="Y28" s="67">
        <f t="shared" si="6"/>
        <v>1</v>
      </c>
      <c r="Z28" s="69">
        <f t="shared" si="7"/>
        <v>1</v>
      </c>
      <c r="AA28" s="67">
        <f t="shared" ref="AA28:AA37" si="13">X28</f>
        <v>1</v>
      </c>
      <c r="AB28" s="67">
        <f t="shared" si="12"/>
        <v>1</v>
      </c>
      <c r="AC28" s="69">
        <f t="shared" si="9"/>
        <v>1</v>
      </c>
    </row>
    <row r="29" spans="2:227" s="70" customFormat="1" ht="67.5">
      <c r="B29" s="62" t="s">
        <v>98</v>
      </c>
      <c r="C29" s="62" t="s">
        <v>99</v>
      </c>
      <c r="D29" s="88"/>
      <c r="E29" s="91"/>
      <c r="F29" s="62" t="s">
        <v>109</v>
      </c>
      <c r="G29" s="62" t="s">
        <v>91</v>
      </c>
      <c r="H29" s="63">
        <v>44197</v>
      </c>
      <c r="I29" s="63">
        <v>44561</v>
      </c>
      <c r="J29" s="64" t="s">
        <v>92</v>
      </c>
      <c r="K29" s="71"/>
      <c r="L29" s="66">
        <v>0.22500000000000003</v>
      </c>
      <c r="M29" s="66">
        <v>0.22500000000000001</v>
      </c>
      <c r="N29" s="67">
        <f t="shared" si="1"/>
        <v>0.99999999999999989</v>
      </c>
      <c r="O29" s="68">
        <v>0.22500000000000003</v>
      </c>
      <c r="P29" s="68">
        <v>0.22500000000000003</v>
      </c>
      <c r="Q29" s="67">
        <f t="shared" si="2"/>
        <v>1</v>
      </c>
      <c r="R29" s="68">
        <v>0.32500000000000007</v>
      </c>
      <c r="S29" s="67">
        <v>0.32500000000000001</v>
      </c>
      <c r="T29" s="67">
        <f t="shared" si="3"/>
        <v>0.99999999999999978</v>
      </c>
      <c r="U29" s="66">
        <v>0.22500000000000003</v>
      </c>
      <c r="V29" s="66">
        <v>0.22500000000000003</v>
      </c>
      <c r="W29" s="67">
        <f t="shared" si="4"/>
        <v>1</v>
      </c>
      <c r="X29" s="67">
        <f t="shared" si="5"/>
        <v>1.0000000000000002</v>
      </c>
      <c r="Y29" s="67">
        <f t="shared" si="6"/>
        <v>1.0000000000000002</v>
      </c>
      <c r="Z29" s="69">
        <f t="shared" si="7"/>
        <v>1</v>
      </c>
      <c r="AA29" s="67">
        <f t="shared" si="13"/>
        <v>1.0000000000000002</v>
      </c>
      <c r="AB29" s="67">
        <f t="shared" si="12"/>
        <v>1.0000000000000002</v>
      </c>
      <c r="AC29" s="69">
        <f t="shared" si="9"/>
        <v>1</v>
      </c>
    </row>
    <row r="30" spans="2:227" s="70" customFormat="1" ht="90" customHeight="1">
      <c r="B30" s="89" t="s">
        <v>46</v>
      </c>
      <c r="C30" s="89" t="s">
        <v>100</v>
      </c>
      <c r="D30" s="87" t="s">
        <v>96</v>
      </c>
      <c r="E30" s="91"/>
      <c r="F30" s="89" t="s">
        <v>110</v>
      </c>
      <c r="G30" s="62" t="s">
        <v>93</v>
      </c>
      <c r="H30" s="63">
        <v>44197</v>
      </c>
      <c r="I30" s="63">
        <v>44561</v>
      </c>
      <c r="J30" s="64" t="s">
        <v>94</v>
      </c>
      <c r="K30" s="71"/>
      <c r="L30" s="66">
        <v>0.3</v>
      </c>
      <c r="M30" s="66">
        <v>0.15</v>
      </c>
      <c r="N30" s="67">
        <f t="shared" si="1"/>
        <v>0.5</v>
      </c>
      <c r="O30" s="68">
        <v>0.2</v>
      </c>
      <c r="P30" s="68">
        <v>0.2</v>
      </c>
      <c r="Q30" s="67">
        <f t="shared" si="2"/>
        <v>1</v>
      </c>
      <c r="R30" s="68">
        <v>0.26250000000000001</v>
      </c>
      <c r="S30" s="67">
        <v>0.23749999999999999</v>
      </c>
      <c r="T30" s="67">
        <f t="shared" si="3"/>
        <v>0.90476190476190466</v>
      </c>
      <c r="U30" s="66">
        <v>0.23749999999999999</v>
      </c>
      <c r="V30" s="67">
        <v>0.41249999999999998</v>
      </c>
      <c r="W30" s="67">
        <f t="shared" si="4"/>
        <v>1.736842105263158</v>
      </c>
      <c r="X30" s="67">
        <f t="shared" si="5"/>
        <v>1</v>
      </c>
      <c r="Y30" s="67">
        <f t="shared" si="6"/>
        <v>0.99999999999999989</v>
      </c>
      <c r="Z30" s="69">
        <f t="shared" si="7"/>
        <v>0.99999999999999989</v>
      </c>
      <c r="AA30" s="67">
        <f t="shared" si="13"/>
        <v>1</v>
      </c>
      <c r="AB30" s="67">
        <f t="shared" si="12"/>
        <v>0.99999999999999989</v>
      </c>
      <c r="AC30" s="69">
        <f t="shared" si="9"/>
        <v>0.99999999999999989</v>
      </c>
    </row>
    <row r="31" spans="2:227" s="70" customFormat="1" ht="39.75" customHeight="1">
      <c r="B31" s="90"/>
      <c r="C31" s="90"/>
      <c r="D31" s="88"/>
      <c r="E31" s="90"/>
      <c r="F31" s="90"/>
      <c r="G31" s="72" t="s">
        <v>95</v>
      </c>
      <c r="H31" s="63">
        <v>44197</v>
      </c>
      <c r="I31" s="63">
        <v>44561</v>
      </c>
      <c r="J31" s="64" t="s">
        <v>97</v>
      </c>
      <c r="K31" s="73"/>
      <c r="L31" s="66">
        <v>0.41666666666666663</v>
      </c>
      <c r="M31" s="66">
        <v>0.2</v>
      </c>
      <c r="N31" s="67">
        <f t="shared" si="1"/>
        <v>0.48000000000000009</v>
      </c>
      <c r="O31" s="68">
        <v>0.41666666666666663</v>
      </c>
      <c r="P31" s="68">
        <v>0.1933</v>
      </c>
      <c r="Q31" s="67">
        <f t="shared" si="2"/>
        <v>0.46392000000000005</v>
      </c>
      <c r="R31" s="68">
        <v>8.3333333333333329E-2</v>
      </c>
      <c r="S31" s="67">
        <v>0.1</v>
      </c>
      <c r="T31" s="67">
        <f t="shared" si="3"/>
        <v>1.2000000000000002</v>
      </c>
      <c r="U31" s="66">
        <v>8.3333333333333329E-2</v>
      </c>
      <c r="V31" s="67">
        <v>0.10000000000000002</v>
      </c>
      <c r="W31" s="67">
        <f t="shared" si="4"/>
        <v>1.2000000000000004</v>
      </c>
      <c r="X31" s="67">
        <f t="shared" si="5"/>
        <v>1</v>
      </c>
      <c r="Y31" s="67">
        <f>SUM(M31,P31,S31,V31)</f>
        <v>0.59329999999999994</v>
      </c>
      <c r="Z31" s="69">
        <f t="shared" si="7"/>
        <v>0.59329999999999994</v>
      </c>
      <c r="AA31" s="67">
        <f t="shared" si="13"/>
        <v>1</v>
      </c>
      <c r="AB31" s="67">
        <f t="shared" si="12"/>
        <v>0.59329999999999994</v>
      </c>
      <c r="AC31" s="69">
        <f t="shared" si="9"/>
        <v>0.59329999999999994</v>
      </c>
    </row>
    <row r="32" spans="2:227" s="74" customFormat="1" ht="57.75" customHeight="1">
      <c r="B32" s="77" t="s">
        <v>114</v>
      </c>
      <c r="C32" s="77" t="s">
        <v>117</v>
      </c>
      <c r="D32" s="83" t="s">
        <v>168</v>
      </c>
      <c r="E32" s="77" t="s">
        <v>112</v>
      </c>
      <c r="F32" s="77" t="s">
        <v>107</v>
      </c>
      <c r="G32" s="58" t="s">
        <v>111</v>
      </c>
      <c r="H32" s="39">
        <v>44197</v>
      </c>
      <c r="I32" s="39">
        <v>44561</v>
      </c>
      <c r="J32" s="43" t="s">
        <v>102</v>
      </c>
      <c r="K32" s="59" t="s">
        <v>115</v>
      </c>
      <c r="L32" s="49">
        <v>0.42333333333333301</v>
      </c>
      <c r="M32" s="49">
        <v>0.42333333333333301</v>
      </c>
      <c r="N32" s="25">
        <f t="shared" si="1"/>
        <v>1</v>
      </c>
      <c r="O32" s="50">
        <v>0.09</v>
      </c>
      <c r="P32" s="50">
        <v>0.09</v>
      </c>
      <c r="Q32" s="25">
        <f t="shared" si="2"/>
        <v>1</v>
      </c>
      <c r="R32" s="50">
        <v>0.42670000000000002</v>
      </c>
      <c r="S32" s="25">
        <v>0.42670000000000002</v>
      </c>
      <c r="T32" s="25">
        <f t="shared" si="3"/>
        <v>1</v>
      </c>
      <c r="U32" s="49">
        <v>0.06</v>
      </c>
      <c r="V32" s="25">
        <v>0.06</v>
      </c>
      <c r="W32" s="25">
        <f t="shared" si="4"/>
        <v>1</v>
      </c>
      <c r="X32" s="25">
        <f t="shared" si="5"/>
        <v>1.0000333333333331</v>
      </c>
      <c r="Y32" s="25">
        <f t="shared" si="6"/>
        <v>1.0000333333333331</v>
      </c>
      <c r="Z32" s="48">
        <f t="shared" si="7"/>
        <v>1</v>
      </c>
      <c r="AA32" s="25">
        <f t="shared" si="13"/>
        <v>1.0000333333333331</v>
      </c>
      <c r="AB32" s="25">
        <f t="shared" si="12"/>
        <v>1.0000333333333331</v>
      </c>
      <c r="AC32" s="48">
        <f t="shared" si="9"/>
        <v>1</v>
      </c>
    </row>
    <row r="33" spans="2:29" s="74" customFormat="1" ht="36.75" customHeight="1">
      <c r="B33" s="77"/>
      <c r="C33" s="77"/>
      <c r="D33" s="85"/>
      <c r="E33" s="77"/>
      <c r="F33" s="77"/>
      <c r="G33" s="58" t="s">
        <v>103</v>
      </c>
      <c r="H33" s="39">
        <v>44197</v>
      </c>
      <c r="I33" s="39">
        <v>44469</v>
      </c>
      <c r="J33" s="43" t="s">
        <v>104</v>
      </c>
      <c r="K33" s="61"/>
      <c r="L33" s="42">
        <v>0.5</v>
      </c>
      <c r="M33" s="42">
        <v>0.5</v>
      </c>
      <c r="N33" s="25">
        <f t="shared" si="1"/>
        <v>1</v>
      </c>
      <c r="O33" s="21">
        <v>0</v>
      </c>
      <c r="P33" s="21">
        <v>0</v>
      </c>
      <c r="Q33" s="25">
        <f>IFERROR(P33/O33,0%)</f>
        <v>0</v>
      </c>
      <c r="R33" s="21">
        <v>0.5</v>
      </c>
      <c r="S33" s="25">
        <v>0.5</v>
      </c>
      <c r="T33" s="25">
        <f t="shared" si="3"/>
        <v>1</v>
      </c>
      <c r="U33" s="21">
        <v>0</v>
      </c>
      <c r="V33" s="25">
        <v>0</v>
      </c>
      <c r="W33" s="25">
        <f>IFERROR(V33/U33,0%)</f>
        <v>0</v>
      </c>
      <c r="X33" s="25">
        <f t="shared" si="5"/>
        <v>1</v>
      </c>
      <c r="Y33" s="25">
        <f t="shared" si="6"/>
        <v>1</v>
      </c>
      <c r="Z33" s="48">
        <f t="shared" si="7"/>
        <v>1</v>
      </c>
      <c r="AA33" s="25">
        <f t="shared" si="13"/>
        <v>1</v>
      </c>
      <c r="AB33" s="25">
        <f t="shared" si="12"/>
        <v>1</v>
      </c>
      <c r="AC33" s="48">
        <f t="shared" si="9"/>
        <v>1</v>
      </c>
    </row>
    <row r="34" spans="2:29" s="74" customFormat="1" ht="36.75" customHeight="1">
      <c r="B34" s="77"/>
      <c r="C34" s="77"/>
      <c r="D34" s="40" t="s">
        <v>113</v>
      </c>
      <c r="E34" s="77"/>
      <c r="F34" s="77"/>
      <c r="G34" s="58" t="s">
        <v>105</v>
      </c>
      <c r="H34" s="39">
        <v>44197</v>
      </c>
      <c r="I34" s="39">
        <v>44561</v>
      </c>
      <c r="J34" s="43" t="s">
        <v>106</v>
      </c>
      <c r="K34" s="40" t="s">
        <v>116</v>
      </c>
      <c r="L34" s="49">
        <v>0.25</v>
      </c>
      <c r="M34" s="49">
        <v>0.25</v>
      </c>
      <c r="N34" s="25">
        <f t="shared" si="1"/>
        <v>1</v>
      </c>
      <c r="O34" s="50">
        <v>0.25</v>
      </c>
      <c r="P34" s="50">
        <v>0.25</v>
      </c>
      <c r="Q34" s="25">
        <f t="shared" si="2"/>
        <v>1</v>
      </c>
      <c r="R34" s="50">
        <v>0.25</v>
      </c>
      <c r="S34" s="25">
        <v>0.25</v>
      </c>
      <c r="T34" s="25">
        <f t="shared" si="3"/>
        <v>1</v>
      </c>
      <c r="U34" s="49">
        <v>0.25</v>
      </c>
      <c r="V34" s="25">
        <v>0.25</v>
      </c>
      <c r="W34" s="25">
        <f t="shared" si="4"/>
        <v>1</v>
      </c>
      <c r="X34" s="25">
        <f t="shared" si="5"/>
        <v>1</v>
      </c>
      <c r="Y34" s="25">
        <f t="shared" si="6"/>
        <v>1</v>
      </c>
      <c r="Z34" s="48">
        <f t="shared" si="7"/>
        <v>1</v>
      </c>
      <c r="AA34" s="25">
        <f t="shared" si="13"/>
        <v>1</v>
      </c>
      <c r="AB34" s="25">
        <f t="shared" si="12"/>
        <v>1</v>
      </c>
      <c r="AC34" s="48">
        <f t="shared" si="9"/>
        <v>1</v>
      </c>
    </row>
    <row r="35" spans="2:29" s="74" customFormat="1" ht="60" customHeight="1">
      <c r="B35" s="77" t="s">
        <v>114</v>
      </c>
      <c r="C35" s="77" t="s">
        <v>117</v>
      </c>
      <c r="D35" s="86" t="s">
        <v>123</v>
      </c>
      <c r="E35" s="77"/>
      <c r="F35" s="77" t="s">
        <v>122</v>
      </c>
      <c r="G35" s="58" t="s">
        <v>118</v>
      </c>
      <c r="H35" s="39">
        <v>44197</v>
      </c>
      <c r="I35" s="39">
        <v>44561</v>
      </c>
      <c r="J35" s="17" t="s">
        <v>120</v>
      </c>
      <c r="K35" s="59" t="s">
        <v>124</v>
      </c>
      <c r="L35" s="48">
        <v>0.45</v>
      </c>
      <c r="M35" s="48">
        <v>0.45</v>
      </c>
      <c r="N35" s="25">
        <f t="shared" si="1"/>
        <v>1</v>
      </c>
      <c r="O35" s="25">
        <v>0.18329999999999999</v>
      </c>
      <c r="P35" s="25">
        <v>0.1</v>
      </c>
      <c r="Q35" s="25">
        <f t="shared" si="2"/>
        <v>0.54555373704309884</v>
      </c>
      <c r="R35" s="25">
        <v>0.18329999999999999</v>
      </c>
      <c r="S35" s="25">
        <v>0.18329999999999999</v>
      </c>
      <c r="T35" s="25">
        <f t="shared" si="3"/>
        <v>1</v>
      </c>
      <c r="U35" s="25">
        <v>0.18340000000000001</v>
      </c>
      <c r="V35" s="25">
        <v>0.26669999999999999</v>
      </c>
      <c r="W35" s="25">
        <f t="shared" si="4"/>
        <v>1.4541984732824427</v>
      </c>
      <c r="X35" s="25">
        <f t="shared" si="5"/>
        <v>1</v>
      </c>
      <c r="Y35" s="25">
        <f t="shared" si="6"/>
        <v>1</v>
      </c>
      <c r="Z35" s="48">
        <f t="shared" si="7"/>
        <v>1</v>
      </c>
      <c r="AA35" s="25">
        <f t="shared" si="13"/>
        <v>1</v>
      </c>
      <c r="AB35" s="25">
        <f t="shared" si="12"/>
        <v>1</v>
      </c>
      <c r="AC35" s="48">
        <f t="shared" si="9"/>
        <v>1</v>
      </c>
    </row>
    <row r="36" spans="2:29" s="74" customFormat="1" ht="60" customHeight="1">
      <c r="B36" s="77"/>
      <c r="C36" s="77"/>
      <c r="D36" s="86"/>
      <c r="E36" s="77"/>
      <c r="F36" s="77"/>
      <c r="G36" s="58" t="s">
        <v>119</v>
      </c>
      <c r="H36" s="39">
        <v>44197</v>
      </c>
      <c r="I36" s="39">
        <v>44469</v>
      </c>
      <c r="J36" s="17" t="s">
        <v>121</v>
      </c>
      <c r="K36" s="61"/>
      <c r="L36" s="25">
        <v>0.5</v>
      </c>
      <c r="M36" s="25">
        <v>0.5</v>
      </c>
      <c r="N36" s="25">
        <f t="shared" si="1"/>
        <v>1</v>
      </c>
      <c r="O36" s="25">
        <v>0</v>
      </c>
      <c r="P36" s="25">
        <v>0</v>
      </c>
      <c r="Q36" s="25">
        <f>IFERROR(P36/O36,0%)</f>
        <v>0</v>
      </c>
      <c r="R36" s="25">
        <v>0.5</v>
      </c>
      <c r="S36" s="25">
        <v>0.5</v>
      </c>
      <c r="T36" s="25">
        <f t="shared" si="3"/>
        <v>1</v>
      </c>
      <c r="U36" s="25">
        <v>0</v>
      </c>
      <c r="V36" s="25">
        <v>0</v>
      </c>
      <c r="W36" s="25">
        <v>0</v>
      </c>
      <c r="X36" s="25">
        <f t="shared" si="5"/>
        <v>1</v>
      </c>
      <c r="Y36" s="25">
        <f t="shared" si="6"/>
        <v>1</v>
      </c>
      <c r="Z36" s="48">
        <f t="shared" si="7"/>
        <v>1</v>
      </c>
      <c r="AA36" s="25">
        <f t="shared" si="13"/>
        <v>1</v>
      </c>
      <c r="AB36" s="25">
        <f t="shared" si="12"/>
        <v>1</v>
      </c>
      <c r="AC36" s="48">
        <f t="shared" si="9"/>
        <v>1</v>
      </c>
    </row>
    <row r="37" spans="2:29" s="74" customFormat="1" ht="81" customHeight="1">
      <c r="B37" s="77" t="s">
        <v>114</v>
      </c>
      <c r="C37" s="77" t="s">
        <v>117</v>
      </c>
      <c r="D37" s="58" t="s">
        <v>169</v>
      </c>
      <c r="E37" s="77"/>
      <c r="F37" s="77" t="s">
        <v>144</v>
      </c>
      <c r="G37" s="58" t="s">
        <v>125</v>
      </c>
      <c r="H37" s="39">
        <v>44197</v>
      </c>
      <c r="I37" s="39">
        <v>44561</v>
      </c>
      <c r="J37" s="17" t="s">
        <v>134</v>
      </c>
      <c r="K37" s="59" t="s">
        <v>147</v>
      </c>
      <c r="L37" s="49">
        <v>0.25</v>
      </c>
      <c r="M37" s="49">
        <v>0.25</v>
      </c>
      <c r="N37" s="25">
        <f t="shared" si="1"/>
        <v>1</v>
      </c>
      <c r="O37" s="50">
        <v>0.24</v>
      </c>
      <c r="P37" s="50">
        <v>0.24</v>
      </c>
      <c r="Q37" s="25">
        <f t="shared" si="2"/>
        <v>1</v>
      </c>
      <c r="R37" s="50">
        <v>0.24</v>
      </c>
      <c r="S37" s="25">
        <v>0.24</v>
      </c>
      <c r="T37" s="25">
        <f t="shared" si="3"/>
        <v>1</v>
      </c>
      <c r="U37" s="49">
        <v>0.27</v>
      </c>
      <c r="V37" s="25">
        <v>0.27</v>
      </c>
      <c r="W37" s="25">
        <f t="shared" si="4"/>
        <v>1</v>
      </c>
      <c r="X37" s="25">
        <f t="shared" si="5"/>
        <v>1</v>
      </c>
      <c r="Y37" s="25">
        <f t="shared" si="6"/>
        <v>1</v>
      </c>
      <c r="Z37" s="48">
        <f t="shared" si="7"/>
        <v>1</v>
      </c>
      <c r="AA37" s="25">
        <f t="shared" si="13"/>
        <v>1</v>
      </c>
      <c r="AB37" s="25">
        <f t="shared" si="12"/>
        <v>1</v>
      </c>
      <c r="AC37" s="48">
        <f t="shared" si="9"/>
        <v>1</v>
      </c>
    </row>
    <row r="38" spans="2:29" s="74" customFormat="1" ht="67.5" customHeight="1">
      <c r="B38" s="77"/>
      <c r="C38" s="77"/>
      <c r="D38" s="78" t="s">
        <v>169</v>
      </c>
      <c r="E38" s="77"/>
      <c r="F38" s="77"/>
      <c r="G38" s="78" t="s">
        <v>126</v>
      </c>
      <c r="H38" s="39">
        <v>44197</v>
      </c>
      <c r="I38" s="39">
        <v>44561</v>
      </c>
      <c r="J38" s="17" t="s">
        <v>135</v>
      </c>
      <c r="K38" s="60"/>
      <c r="L38" s="48">
        <v>0.25</v>
      </c>
      <c r="M38" s="48">
        <v>0.25</v>
      </c>
      <c r="N38" s="25">
        <f t="shared" si="1"/>
        <v>1</v>
      </c>
      <c r="O38" s="50">
        <v>0.24</v>
      </c>
      <c r="P38" s="25">
        <v>0.24</v>
      </c>
      <c r="Q38" s="25">
        <f t="shared" si="2"/>
        <v>1</v>
      </c>
      <c r="R38" s="25">
        <v>0.24</v>
      </c>
      <c r="S38" s="25">
        <v>0.24</v>
      </c>
      <c r="T38" s="25">
        <f t="shared" si="3"/>
        <v>1</v>
      </c>
      <c r="U38" s="48">
        <v>0.27</v>
      </c>
      <c r="V38" s="25">
        <v>0.27</v>
      </c>
      <c r="W38" s="25">
        <f t="shared" si="4"/>
        <v>1</v>
      </c>
      <c r="X38" s="25">
        <f t="shared" si="5"/>
        <v>1</v>
      </c>
      <c r="Y38" s="25">
        <f t="shared" si="6"/>
        <v>1</v>
      </c>
      <c r="Z38" s="48">
        <f t="shared" si="7"/>
        <v>1</v>
      </c>
      <c r="AA38" s="81">
        <f>SUM(X38:X39)/2</f>
        <v>1</v>
      </c>
      <c r="AB38" s="81">
        <f>SUM(Y38:Y39)/2</f>
        <v>1</v>
      </c>
      <c r="AC38" s="81">
        <f>AB38/AA38</f>
        <v>1</v>
      </c>
    </row>
    <row r="39" spans="2:29" s="74" customFormat="1" ht="27">
      <c r="B39" s="77"/>
      <c r="C39" s="77"/>
      <c r="D39" s="79"/>
      <c r="E39" s="77"/>
      <c r="F39" s="77"/>
      <c r="G39" s="79"/>
      <c r="H39" s="39">
        <v>44348</v>
      </c>
      <c r="I39" s="39">
        <v>44561</v>
      </c>
      <c r="J39" s="17" t="s">
        <v>136</v>
      </c>
      <c r="K39" s="60"/>
      <c r="L39" s="49">
        <v>0</v>
      </c>
      <c r="M39" s="49">
        <v>0</v>
      </c>
      <c r="N39" s="25">
        <f>IFERROR(M39/L39,0%)</f>
        <v>0</v>
      </c>
      <c r="O39" s="21">
        <v>0</v>
      </c>
      <c r="P39" s="21">
        <v>0</v>
      </c>
      <c r="Q39" s="25">
        <f>IFERROR(P39/O39,0%)</f>
        <v>0</v>
      </c>
      <c r="R39" s="50">
        <v>0.2</v>
      </c>
      <c r="S39" s="25">
        <v>0.2</v>
      </c>
      <c r="T39" s="25">
        <f t="shared" si="3"/>
        <v>1</v>
      </c>
      <c r="U39" s="49">
        <v>0.8</v>
      </c>
      <c r="V39" s="25">
        <v>0.8</v>
      </c>
      <c r="W39" s="25">
        <f t="shared" si="4"/>
        <v>1</v>
      </c>
      <c r="X39" s="25">
        <f t="shared" si="5"/>
        <v>1</v>
      </c>
      <c r="Y39" s="25">
        <f t="shared" si="6"/>
        <v>1</v>
      </c>
      <c r="Z39" s="48">
        <f t="shared" si="7"/>
        <v>1</v>
      </c>
      <c r="AA39" s="82"/>
      <c r="AB39" s="82"/>
      <c r="AC39" s="82"/>
    </row>
    <row r="40" spans="2:29" s="74" customFormat="1" ht="40.5">
      <c r="B40" s="77"/>
      <c r="C40" s="77"/>
      <c r="D40" s="58" t="s">
        <v>169</v>
      </c>
      <c r="E40" s="77"/>
      <c r="F40" s="77"/>
      <c r="G40" s="58" t="s">
        <v>127</v>
      </c>
      <c r="H40" s="39">
        <v>44197</v>
      </c>
      <c r="I40" s="39">
        <v>44561</v>
      </c>
      <c r="J40" s="17" t="s">
        <v>137</v>
      </c>
      <c r="K40" s="60"/>
      <c r="L40" s="48">
        <v>0.25</v>
      </c>
      <c r="M40" s="48">
        <v>0.25</v>
      </c>
      <c r="N40" s="25">
        <f t="shared" si="1"/>
        <v>1</v>
      </c>
      <c r="O40" s="25">
        <v>0.24</v>
      </c>
      <c r="P40" s="25">
        <v>0.24</v>
      </c>
      <c r="Q40" s="25">
        <f t="shared" si="2"/>
        <v>1</v>
      </c>
      <c r="R40" s="25">
        <v>0.24</v>
      </c>
      <c r="S40" s="25">
        <v>0.24</v>
      </c>
      <c r="T40" s="25">
        <f t="shared" si="3"/>
        <v>1</v>
      </c>
      <c r="U40" s="48">
        <v>0.27</v>
      </c>
      <c r="V40" s="25">
        <v>0.27</v>
      </c>
      <c r="W40" s="25">
        <f t="shared" si="4"/>
        <v>1</v>
      </c>
      <c r="X40" s="25">
        <f t="shared" si="5"/>
        <v>1</v>
      </c>
      <c r="Y40" s="25">
        <f t="shared" si="6"/>
        <v>1</v>
      </c>
      <c r="Z40" s="48">
        <f t="shared" si="7"/>
        <v>1</v>
      </c>
      <c r="AA40" s="25">
        <f>X40</f>
        <v>1</v>
      </c>
      <c r="AB40" s="25">
        <f>SUM(M40,P40,S40,V40)</f>
        <v>1</v>
      </c>
      <c r="AC40" s="48">
        <f t="shared" si="9"/>
        <v>1</v>
      </c>
    </row>
    <row r="41" spans="2:29" s="74" customFormat="1" ht="40.5">
      <c r="B41" s="77"/>
      <c r="C41" s="77"/>
      <c r="D41" s="58" t="s">
        <v>169</v>
      </c>
      <c r="E41" s="77"/>
      <c r="F41" s="77"/>
      <c r="G41" s="58" t="s">
        <v>128</v>
      </c>
      <c r="H41" s="39">
        <v>44197</v>
      </c>
      <c r="I41" s="39">
        <v>44561</v>
      </c>
      <c r="J41" s="17" t="s">
        <v>138</v>
      </c>
      <c r="K41" s="60"/>
      <c r="L41" s="48">
        <v>0.125</v>
      </c>
      <c r="M41" s="48">
        <v>0.125</v>
      </c>
      <c r="N41" s="25">
        <f t="shared" si="1"/>
        <v>1</v>
      </c>
      <c r="O41" s="25">
        <v>0.375</v>
      </c>
      <c r="P41" s="25">
        <v>0.375</v>
      </c>
      <c r="Q41" s="25">
        <f t="shared" si="2"/>
        <v>1</v>
      </c>
      <c r="R41" s="25">
        <v>0.375</v>
      </c>
      <c r="S41" s="25">
        <v>0.375</v>
      </c>
      <c r="T41" s="25">
        <f t="shared" si="3"/>
        <v>1</v>
      </c>
      <c r="U41" s="48">
        <v>0.125</v>
      </c>
      <c r="V41" s="25">
        <v>0.125</v>
      </c>
      <c r="W41" s="25">
        <f t="shared" si="4"/>
        <v>1</v>
      </c>
      <c r="X41" s="25">
        <f t="shared" si="5"/>
        <v>1</v>
      </c>
      <c r="Y41" s="25">
        <f t="shared" si="6"/>
        <v>1</v>
      </c>
      <c r="Z41" s="48">
        <f t="shared" si="7"/>
        <v>1</v>
      </c>
      <c r="AA41" s="25">
        <f t="shared" ref="AA41:AA43" si="14">X41</f>
        <v>1</v>
      </c>
      <c r="AB41" s="25">
        <f t="shared" ref="AB41:AB43" si="15">SUM(M41,P41,S41,V41)</f>
        <v>1</v>
      </c>
      <c r="AC41" s="48">
        <f t="shared" si="9"/>
        <v>1</v>
      </c>
    </row>
    <row r="42" spans="2:29" s="74" customFormat="1" ht="27">
      <c r="B42" s="77"/>
      <c r="C42" s="77"/>
      <c r="D42" s="58" t="s">
        <v>165</v>
      </c>
      <c r="E42" s="77"/>
      <c r="F42" s="77"/>
      <c r="G42" s="58" t="s">
        <v>129</v>
      </c>
      <c r="H42" s="39">
        <v>44197</v>
      </c>
      <c r="I42" s="39">
        <v>44561</v>
      </c>
      <c r="J42" s="17" t="s">
        <v>139</v>
      </c>
      <c r="K42" s="60"/>
      <c r="L42" s="48">
        <v>0.125</v>
      </c>
      <c r="M42" s="48">
        <v>0.125</v>
      </c>
      <c r="N42" s="25">
        <f t="shared" si="1"/>
        <v>1</v>
      </c>
      <c r="O42" s="25">
        <v>0.32750000000000001</v>
      </c>
      <c r="P42" s="25">
        <v>0.32749999999999996</v>
      </c>
      <c r="Q42" s="25">
        <f t="shared" si="2"/>
        <v>0.99999999999999978</v>
      </c>
      <c r="R42" s="25">
        <v>0.20250000000000001</v>
      </c>
      <c r="S42" s="25">
        <v>0.20250000000000001</v>
      </c>
      <c r="T42" s="25">
        <f t="shared" si="3"/>
        <v>1</v>
      </c>
      <c r="U42" s="48">
        <v>0.34499999999999997</v>
      </c>
      <c r="V42" s="25">
        <v>0.34499999999999997</v>
      </c>
      <c r="W42" s="25">
        <f t="shared" si="4"/>
        <v>1</v>
      </c>
      <c r="X42" s="25">
        <f t="shared" si="5"/>
        <v>1</v>
      </c>
      <c r="Y42" s="25">
        <f t="shared" si="6"/>
        <v>1</v>
      </c>
      <c r="Z42" s="48">
        <f t="shared" si="7"/>
        <v>1</v>
      </c>
      <c r="AA42" s="25">
        <f t="shared" si="14"/>
        <v>1</v>
      </c>
      <c r="AB42" s="25">
        <f t="shared" si="15"/>
        <v>1</v>
      </c>
      <c r="AC42" s="48">
        <f t="shared" si="9"/>
        <v>1</v>
      </c>
    </row>
    <row r="43" spans="2:29" s="74" customFormat="1" ht="27">
      <c r="B43" s="77"/>
      <c r="C43" s="77"/>
      <c r="D43" s="58" t="s">
        <v>166</v>
      </c>
      <c r="E43" s="77"/>
      <c r="F43" s="77"/>
      <c r="G43" s="58" t="s">
        <v>130</v>
      </c>
      <c r="H43" s="39">
        <v>44197</v>
      </c>
      <c r="I43" s="39">
        <v>44561</v>
      </c>
      <c r="J43" s="17" t="s">
        <v>140</v>
      </c>
      <c r="K43" s="60"/>
      <c r="L43" s="48">
        <v>0.19</v>
      </c>
      <c r="M43" s="48">
        <v>0.16750000000000001</v>
      </c>
      <c r="N43" s="25">
        <f t="shared" si="1"/>
        <v>0.88157894736842113</v>
      </c>
      <c r="O43" s="25">
        <v>0.33750000000000002</v>
      </c>
      <c r="P43" s="25">
        <v>0.33750000000000002</v>
      </c>
      <c r="Q43" s="25">
        <f t="shared" si="2"/>
        <v>1</v>
      </c>
      <c r="R43" s="25">
        <v>0.26250000000000001</v>
      </c>
      <c r="S43" s="25">
        <v>0.28499999999999998</v>
      </c>
      <c r="T43" s="25">
        <f t="shared" si="3"/>
        <v>1.0857142857142856</v>
      </c>
      <c r="U43" s="48">
        <v>0.21</v>
      </c>
      <c r="V43" s="25">
        <v>0.21</v>
      </c>
      <c r="W43" s="25">
        <f t="shared" si="4"/>
        <v>1</v>
      </c>
      <c r="X43" s="25">
        <f t="shared" si="5"/>
        <v>1</v>
      </c>
      <c r="Y43" s="25">
        <f t="shared" si="6"/>
        <v>1</v>
      </c>
      <c r="Z43" s="48">
        <f t="shared" si="7"/>
        <v>1</v>
      </c>
      <c r="AA43" s="25">
        <f t="shared" si="14"/>
        <v>1</v>
      </c>
      <c r="AB43" s="25">
        <f t="shared" si="15"/>
        <v>1</v>
      </c>
      <c r="AC43" s="48">
        <f t="shared" si="9"/>
        <v>1</v>
      </c>
    </row>
    <row r="44" spans="2:29" s="74" customFormat="1" ht="27">
      <c r="B44" s="77"/>
      <c r="C44" s="77"/>
      <c r="D44" s="78" t="s">
        <v>166</v>
      </c>
      <c r="E44" s="77"/>
      <c r="F44" s="77"/>
      <c r="G44" s="78" t="s">
        <v>131</v>
      </c>
      <c r="H44" s="39">
        <v>44197</v>
      </c>
      <c r="I44" s="39">
        <v>44561</v>
      </c>
      <c r="J44" s="17" t="s">
        <v>141</v>
      </c>
      <c r="K44" s="60"/>
      <c r="L44" s="48">
        <v>0.25</v>
      </c>
      <c r="M44" s="48">
        <v>0.25</v>
      </c>
      <c r="N44" s="25">
        <f t="shared" si="1"/>
        <v>1</v>
      </c>
      <c r="O44" s="25">
        <v>0.24</v>
      </c>
      <c r="P44" s="25">
        <v>0.24</v>
      </c>
      <c r="Q44" s="25">
        <f t="shared" si="2"/>
        <v>1</v>
      </c>
      <c r="R44" s="25">
        <v>0.24</v>
      </c>
      <c r="S44" s="25">
        <v>0.24</v>
      </c>
      <c r="T44" s="25">
        <f t="shared" si="3"/>
        <v>1</v>
      </c>
      <c r="U44" s="48">
        <v>0.27</v>
      </c>
      <c r="V44" s="25">
        <v>0.27</v>
      </c>
      <c r="W44" s="25">
        <f t="shared" si="4"/>
        <v>1</v>
      </c>
      <c r="X44" s="25">
        <f t="shared" si="5"/>
        <v>1</v>
      </c>
      <c r="Y44" s="25">
        <f t="shared" si="6"/>
        <v>1</v>
      </c>
      <c r="Z44" s="48">
        <f t="shared" si="7"/>
        <v>1</v>
      </c>
      <c r="AA44" s="81">
        <f>SUM(X44:X45)/2</f>
        <v>1</v>
      </c>
      <c r="AB44" s="81">
        <f>SUM(Y44:Y45)/2</f>
        <v>1</v>
      </c>
      <c r="AC44" s="81">
        <f>AB44/AA44</f>
        <v>1</v>
      </c>
    </row>
    <row r="45" spans="2:29" s="74" customFormat="1" ht="39.75" customHeight="1">
      <c r="B45" s="77"/>
      <c r="C45" s="77"/>
      <c r="D45" s="79"/>
      <c r="E45" s="77"/>
      <c r="F45" s="77"/>
      <c r="G45" s="79"/>
      <c r="H45" s="39">
        <v>44287</v>
      </c>
      <c r="I45" s="39">
        <v>44316</v>
      </c>
      <c r="J45" s="17" t="s">
        <v>196</v>
      </c>
      <c r="K45" s="60"/>
      <c r="L45" s="48">
        <v>0</v>
      </c>
      <c r="M45" s="48">
        <v>0</v>
      </c>
      <c r="N45" s="25">
        <f>IFERROR(M45/L45,0%)</f>
        <v>0</v>
      </c>
      <c r="O45" s="25">
        <v>1</v>
      </c>
      <c r="P45" s="25">
        <v>1</v>
      </c>
      <c r="Q45" s="25">
        <f t="shared" si="2"/>
        <v>1</v>
      </c>
      <c r="R45" s="25">
        <v>0</v>
      </c>
      <c r="S45" s="25">
        <v>0</v>
      </c>
      <c r="T45" s="25">
        <f>IFERROR(S45/R45,0%)</f>
        <v>0</v>
      </c>
      <c r="U45" s="48">
        <v>0</v>
      </c>
      <c r="V45" s="25">
        <v>0</v>
      </c>
      <c r="W45" s="25">
        <f>IFERROR(V45/U45,0%)</f>
        <v>0</v>
      </c>
      <c r="X45" s="25">
        <f t="shared" si="5"/>
        <v>1</v>
      </c>
      <c r="Y45" s="25">
        <f t="shared" si="6"/>
        <v>1</v>
      </c>
      <c r="Z45" s="48">
        <f t="shared" si="7"/>
        <v>1</v>
      </c>
      <c r="AA45" s="82"/>
      <c r="AB45" s="82"/>
      <c r="AC45" s="82"/>
    </row>
    <row r="46" spans="2:29" s="74" customFormat="1" ht="27">
      <c r="B46" s="77"/>
      <c r="C46" s="77"/>
      <c r="D46" s="58" t="s">
        <v>166</v>
      </c>
      <c r="E46" s="77"/>
      <c r="F46" s="77"/>
      <c r="G46" s="58" t="s">
        <v>132</v>
      </c>
      <c r="H46" s="39">
        <v>44197</v>
      </c>
      <c r="I46" s="39">
        <v>44561</v>
      </c>
      <c r="J46" s="17" t="s">
        <v>142</v>
      </c>
      <c r="K46" s="60"/>
      <c r="L46" s="48">
        <v>0.25</v>
      </c>
      <c r="M46" s="48">
        <v>0.25</v>
      </c>
      <c r="N46" s="25">
        <f t="shared" si="1"/>
        <v>1</v>
      </c>
      <c r="O46" s="25">
        <v>0.24</v>
      </c>
      <c r="P46" s="25">
        <v>0.24</v>
      </c>
      <c r="Q46" s="25">
        <f t="shared" si="2"/>
        <v>1</v>
      </c>
      <c r="R46" s="25">
        <v>0.24</v>
      </c>
      <c r="S46" s="25">
        <v>0.24</v>
      </c>
      <c r="T46" s="25">
        <f t="shared" si="3"/>
        <v>1</v>
      </c>
      <c r="U46" s="48">
        <v>0.27</v>
      </c>
      <c r="V46" s="25">
        <v>0.27</v>
      </c>
      <c r="W46" s="25">
        <f t="shared" si="4"/>
        <v>1</v>
      </c>
      <c r="X46" s="25">
        <f t="shared" si="5"/>
        <v>1</v>
      </c>
      <c r="Y46" s="25">
        <f t="shared" si="6"/>
        <v>1</v>
      </c>
      <c r="Z46" s="48">
        <f t="shared" si="7"/>
        <v>1</v>
      </c>
      <c r="AA46" s="25">
        <f t="shared" ref="AA46:AA48" si="16">X46</f>
        <v>1</v>
      </c>
      <c r="AB46" s="25">
        <f t="shared" ref="AB46:AB47" si="17">SUM(M46,P46,S46,V46)</f>
        <v>1</v>
      </c>
      <c r="AC46" s="48">
        <f t="shared" si="9"/>
        <v>1</v>
      </c>
    </row>
    <row r="47" spans="2:29" s="74" customFormat="1" ht="40.5">
      <c r="B47" s="77"/>
      <c r="C47" s="77"/>
      <c r="D47" s="58" t="s">
        <v>167</v>
      </c>
      <c r="E47" s="77"/>
      <c r="F47" s="77"/>
      <c r="G47" s="58" t="s">
        <v>133</v>
      </c>
      <c r="H47" s="39">
        <v>44197</v>
      </c>
      <c r="I47" s="39">
        <v>44561</v>
      </c>
      <c r="J47" s="17" t="s">
        <v>143</v>
      </c>
      <c r="K47" s="60"/>
      <c r="L47" s="48">
        <v>0.45</v>
      </c>
      <c r="M47" s="48">
        <v>0.45</v>
      </c>
      <c r="N47" s="25">
        <f t="shared" si="1"/>
        <v>1</v>
      </c>
      <c r="O47" s="25">
        <v>0.1167</v>
      </c>
      <c r="P47" s="25">
        <v>0.11666666666666665</v>
      </c>
      <c r="Q47" s="25">
        <f t="shared" si="2"/>
        <v>0.99971436732362173</v>
      </c>
      <c r="R47" s="25">
        <v>0.23330000000000001</v>
      </c>
      <c r="S47" s="25">
        <v>0.23330000000000001</v>
      </c>
      <c r="T47" s="25">
        <f t="shared" si="3"/>
        <v>1</v>
      </c>
      <c r="U47" s="48">
        <v>0.2</v>
      </c>
      <c r="V47" s="25">
        <v>0.2</v>
      </c>
      <c r="W47" s="25">
        <f t="shared" si="4"/>
        <v>1</v>
      </c>
      <c r="X47" s="25">
        <f t="shared" si="5"/>
        <v>1</v>
      </c>
      <c r="Y47" s="25">
        <f t="shared" si="6"/>
        <v>0.99996666666666667</v>
      </c>
      <c r="Z47" s="48">
        <f t="shared" si="7"/>
        <v>0.99996666666666667</v>
      </c>
      <c r="AA47" s="25">
        <f t="shared" si="16"/>
        <v>1</v>
      </c>
      <c r="AB47" s="25">
        <f t="shared" si="17"/>
        <v>0.99996666666666667</v>
      </c>
      <c r="AC47" s="48">
        <f t="shared" si="9"/>
        <v>0.99996666666666667</v>
      </c>
    </row>
    <row r="48" spans="2:29" s="74" customFormat="1" ht="113.25" customHeight="1">
      <c r="B48" s="58" t="s">
        <v>114</v>
      </c>
      <c r="C48" s="58" t="s">
        <v>117</v>
      </c>
      <c r="D48" s="58" t="s">
        <v>169</v>
      </c>
      <c r="E48" s="77"/>
      <c r="F48" s="58" t="s">
        <v>145</v>
      </c>
      <c r="G48" s="58" t="s">
        <v>146</v>
      </c>
      <c r="H48" s="39">
        <v>44197</v>
      </c>
      <c r="I48" s="39">
        <v>44561</v>
      </c>
      <c r="J48" s="18" t="s">
        <v>148</v>
      </c>
      <c r="K48" s="61"/>
      <c r="L48" s="48">
        <v>0.66669999999999996</v>
      </c>
      <c r="M48" s="48">
        <v>0.66669999999999996</v>
      </c>
      <c r="N48" s="25">
        <f t="shared" si="1"/>
        <v>1</v>
      </c>
      <c r="O48" s="25">
        <v>0.1167</v>
      </c>
      <c r="P48" s="25">
        <v>0.11666666666666667</v>
      </c>
      <c r="Q48" s="25">
        <f t="shared" si="2"/>
        <v>0.99971436732362184</v>
      </c>
      <c r="R48" s="25">
        <v>0.12</v>
      </c>
      <c r="S48" s="25">
        <v>0.12</v>
      </c>
      <c r="T48" s="25">
        <f t="shared" si="3"/>
        <v>1</v>
      </c>
      <c r="U48" s="48">
        <v>9.6600000000000005E-2</v>
      </c>
      <c r="V48" s="25">
        <v>9.6600000000000005E-2</v>
      </c>
      <c r="W48" s="25">
        <f t="shared" si="4"/>
        <v>1</v>
      </c>
      <c r="X48" s="25">
        <f t="shared" si="5"/>
        <v>1</v>
      </c>
      <c r="Y48" s="25">
        <f t="shared" si="6"/>
        <v>0.99996666666666667</v>
      </c>
      <c r="Z48" s="48">
        <f t="shared" si="7"/>
        <v>0.99996666666666667</v>
      </c>
      <c r="AA48" s="25">
        <f t="shared" si="16"/>
        <v>1</v>
      </c>
      <c r="AB48" s="25">
        <f>SUM(M48,P48,S48,V48)</f>
        <v>0.99996666666666667</v>
      </c>
      <c r="AC48" s="48">
        <f t="shared" si="9"/>
        <v>0.99996666666666667</v>
      </c>
    </row>
    <row r="49" spans="2:29" s="75" customFormat="1" ht="44.25" customHeight="1">
      <c r="B49" s="78" t="s">
        <v>114</v>
      </c>
      <c r="C49" s="78" t="s">
        <v>163</v>
      </c>
      <c r="D49" s="78" t="s">
        <v>162</v>
      </c>
      <c r="E49" s="78" t="s">
        <v>157</v>
      </c>
      <c r="F49" s="32" t="s">
        <v>158</v>
      </c>
      <c r="G49" s="58" t="s">
        <v>149</v>
      </c>
      <c r="H49" s="39">
        <v>44197</v>
      </c>
      <c r="I49" s="39">
        <v>44561</v>
      </c>
      <c r="J49" s="17" t="s">
        <v>153</v>
      </c>
      <c r="K49" s="83" t="s">
        <v>164</v>
      </c>
      <c r="L49" s="49">
        <v>0.1</v>
      </c>
      <c r="M49" s="49">
        <v>0.1</v>
      </c>
      <c r="N49" s="25">
        <f t="shared" si="1"/>
        <v>1</v>
      </c>
      <c r="O49" s="50">
        <v>0.35</v>
      </c>
      <c r="P49" s="50">
        <v>0.35</v>
      </c>
      <c r="Q49" s="25">
        <f t="shared" si="2"/>
        <v>1</v>
      </c>
      <c r="R49" s="50">
        <v>0.35</v>
      </c>
      <c r="S49" s="25">
        <v>0.3</v>
      </c>
      <c r="T49" s="25">
        <f t="shared" si="3"/>
        <v>0.85714285714285721</v>
      </c>
      <c r="U49" s="49">
        <v>0.2</v>
      </c>
      <c r="V49" s="25">
        <v>0.25</v>
      </c>
      <c r="W49" s="25">
        <f t="shared" si="4"/>
        <v>1.25</v>
      </c>
      <c r="X49" s="25">
        <f t="shared" si="5"/>
        <v>1</v>
      </c>
      <c r="Y49" s="25">
        <f t="shared" si="6"/>
        <v>1</v>
      </c>
      <c r="Z49" s="48">
        <f t="shared" si="7"/>
        <v>1</v>
      </c>
      <c r="AA49" s="25">
        <f t="shared" ref="AA49:AA52" si="18">X49</f>
        <v>1</v>
      </c>
      <c r="AB49" s="25">
        <f t="shared" ref="AB49:AB52" si="19">SUM(M49,P49,S49,V49)</f>
        <v>1</v>
      </c>
      <c r="AC49" s="48">
        <f t="shared" si="9"/>
        <v>1</v>
      </c>
    </row>
    <row r="50" spans="2:29" s="75" customFormat="1" ht="54">
      <c r="B50" s="80"/>
      <c r="C50" s="80"/>
      <c r="D50" s="80"/>
      <c r="E50" s="80"/>
      <c r="F50" s="32" t="s">
        <v>159</v>
      </c>
      <c r="G50" s="58" t="s">
        <v>150</v>
      </c>
      <c r="H50" s="39">
        <v>44197</v>
      </c>
      <c r="I50" s="39">
        <v>44561</v>
      </c>
      <c r="J50" s="17" t="s">
        <v>154</v>
      </c>
      <c r="K50" s="84"/>
      <c r="L50" s="49">
        <v>0.17</v>
      </c>
      <c r="M50" s="49">
        <v>0.17</v>
      </c>
      <c r="N50" s="25">
        <f t="shared" si="1"/>
        <v>1</v>
      </c>
      <c r="O50" s="50">
        <v>0.15</v>
      </c>
      <c r="P50" s="50">
        <v>0.15</v>
      </c>
      <c r="Q50" s="25">
        <f t="shared" si="2"/>
        <v>1</v>
      </c>
      <c r="R50" s="50">
        <v>0.38</v>
      </c>
      <c r="S50" s="25">
        <v>0.48</v>
      </c>
      <c r="T50" s="25">
        <f t="shared" si="3"/>
        <v>1.263157894736842</v>
      </c>
      <c r="U50" s="49">
        <v>0.3</v>
      </c>
      <c r="V50" s="25">
        <v>0.2</v>
      </c>
      <c r="W50" s="25">
        <f t="shared" si="4"/>
        <v>0.66666666666666674</v>
      </c>
      <c r="X50" s="25">
        <f t="shared" si="5"/>
        <v>1</v>
      </c>
      <c r="Y50" s="25">
        <f t="shared" si="6"/>
        <v>1</v>
      </c>
      <c r="Z50" s="48">
        <f t="shared" si="7"/>
        <v>1</v>
      </c>
      <c r="AA50" s="25">
        <f t="shared" si="18"/>
        <v>1</v>
      </c>
      <c r="AB50" s="25">
        <f t="shared" si="19"/>
        <v>1</v>
      </c>
      <c r="AC50" s="48">
        <f t="shared" si="9"/>
        <v>1</v>
      </c>
    </row>
    <row r="51" spans="2:29" s="75" customFormat="1" ht="33.75" customHeight="1">
      <c r="B51" s="80"/>
      <c r="C51" s="80"/>
      <c r="D51" s="80"/>
      <c r="E51" s="80"/>
      <c r="F51" s="32" t="s">
        <v>160</v>
      </c>
      <c r="G51" s="58" t="s">
        <v>151</v>
      </c>
      <c r="H51" s="39">
        <v>44197</v>
      </c>
      <c r="I51" s="39">
        <v>44561</v>
      </c>
      <c r="J51" s="17" t="s">
        <v>155</v>
      </c>
      <c r="K51" s="84"/>
      <c r="L51" s="49">
        <v>0.13750000000000001</v>
      </c>
      <c r="M51" s="49">
        <v>0.13750000000000001</v>
      </c>
      <c r="N51" s="25">
        <f t="shared" si="1"/>
        <v>1</v>
      </c>
      <c r="O51" s="50">
        <v>0.22500000000000001</v>
      </c>
      <c r="P51" s="50">
        <v>0.1875</v>
      </c>
      <c r="Q51" s="25">
        <f t="shared" si="2"/>
        <v>0.83333333333333326</v>
      </c>
      <c r="R51" s="50">
        <v>0.32500000000000001</v>
      </c>
      <c r="S51" s="50">
        <v>0.32500000000000001</v>
      </c>
      <c r="T51" s="25">
        <f t="shared" si="3"/>
        <v>1</v>
      </c>
      <c r="U51" s="49">
        <v>0.3125</v>
      </c>
      <c r="V51" s="25">
        <v>0.17499999999999999</v>
      </c>
      <c r="W51" s="25">
        <f t="shared" si="4"/>
        <v>0.55999999999999994</v>
      </c>
      <c r="X51" s="25">
        <f>SUM(L51,O51,R51,U51)</f>
        <v>1</v>
      </c>
      <c r="Y51" s="25">
        <f>SUM(M51,P51,S51,V51)</f>
        <v>0.82499999999999996</v>
      </c>
      <c r="Z51" s="48">
        <f>Y51/X51</f>
        <v>0.82499999999999996</v>
      </c>
      <c r="AA51" s="25">
        <f t="shared" si="18"/>
        <v>1</v>
      </c>
      <c r="AB51" s="25">
        <f t="shared" si="19"/>
        <v>0.82499999999999996</v>
      </c>
      <c r="AC51" s="48">
        <f t="shared" si="9"/>
        <v>0.82499999999999996</v>
      </c>
    </row>
    <row r="52" spans="2:29" s="75" customFormat="1" ht="54">
      <c r="B52" s="79"/>
      <c r="C52" s="79"/>
      <c r="D52" s="79"/>
      <c r="E52" s="79"/>
      <c r="F52" s="32" t="s">
        <v>161</v>
      </c>
      <c r="G52" s="58" t="s">
        <v>152</v>
      </c>
      <c r="H52" s="39">
        <v>44197</v>
      </c>
      <c r="I52" s="39">
        <v>44561</v>
      </c>
      <c r="J52" s="17" t="s">
        <v>156</v>
      </c>
      <c r="K52" s="85"/>
      <c r="L52" s="49">
        <v>0.2</v>
      </c>
      <c r="M52" s="49">
        <v>0.2</v>
      </c>
      <c r="N52" s="25">
        <f t="shared" si="1"/>
        <v>1</v>
      </c>
      <c r="O52" s="50">
        <v>0.4</v>
      </c>
      <c r="P52" s="50">
        <v>0.4</v>
      </c>
      <c r="Q52" s="25">
        <f t="shared" si="2"/>
        <v>1</v>
      </c>
      <c r="R52" s="50">
        <v>0.30000000000000004</v>
      </c>
      <c r="S52" s="25">
        <v>0.3</v>
      </c>
      <c r="T52" s="25">
        <f t="shared" si="3"/>
        <v>0.99999999999999978</v>
      </c>
      <c r="U52" s="49">
        <v>0.1</v>
      </c>
      <c r="V52" s="25">
        <v>0.1</v>
      </c>
      <c r="W52" s="25">
        <f t="shared" si="4"/>
        <v>1</v>
      </c>
      <c r="X52" s="25">
        <f t="shared" si="5"/>
        <v>1.0000000000000002</v>
      </c>
      <c r="Y52" s="25">
        <f t="shared" si="6"/>
        <v>1.0000000000000002</v>
      </c>
      <c r="Z52" s="48">
        <f t="shared" si="7"/>
        <v>1</v>
      </c>
      <c r="AA52" s="25">
        <f t="shared" si="18"/>
        <v>1.0000000000000002</v>
      </c>
      <c r="AB52" s="25">
        <f t="shared" si="19"/>
        <v>1.0000000000000002</v>
      </c>
      <c r="AC52" s="48">
        <f t="shared" si="9"/>
        <v>1</v>
      </c>
    </row>
    <row r="53" spans="2:29" s="27" customFormat="1" ht="48.75" customHeight="1">
      <c r="B53" s="78" t="s">
        <v>114</v>
      </c>
      <c r="C53" s="83" t="s">
        <v>190</v>
      </c>
      <c r="D53" s="78" t="s">
        <v>189</v>
      </c>
      <c r="E53" s="78" t="s">
        <v>183</v>
      </c>
      <c r="F53" s="78" t="s">
        <v>185</v>
      </c>
      <c r="G53" s="78" t="s">
        <v>177</v>
      </c>
      <c r="H53" s="39">
        <v>44197</v>
      </c>
      <c r="I53" s="39">
        <v>44377</v>
      </c>
      <c r="J53" s="17" t="s">
        <v>170</v>
      </c>
      <c r="K53" s="59" t="s">
        <v>193</v>
      </c>
      <c r="L53" s="49">
        <v>0.3</v>
      </c>
      <c r="M53" s="49">
        <v>0.15</v>
      </c>
      <c r="N53" s="25">
        <f t="shared" si="1"/>
        <v>0.5</v>
      </c>
      <c r="O53" s="50">
        <v>0.7</v>
      </c>
      <c r="P53" s="50">
        <v>0</v>
      </c>
      <c r="Q53" s="25">
        <f t="shared" si="2"/>
        <v>0</v>
      </c>
      <c r="R53" s="25">
        <f>IFERROR(Q53/P53,0%)</f>
        <v>0</v>
      </c>
      <c r="S53" s="25">
        <v>0.85</v>
      </c>
      <c r="T53" s="25" t="e">
        <f>S53/R53</f>
        <v>#DIV/0!</v>
      </c>
      <c r="U53" s="25">
        <v>0</v>
      </c>
      <c r="V53" s="25">
        <v>0</v>
      </c>
      <c r="W53" s="25">
        <f t="shared" ref="W53:W54" si="20">IFERROR(V53/U53,0%)</f>
        <v>0</v>
      </c>
      <c r="X53" s="25">
        <f>SUM(L53,O53,R53,U53)</f>
        <v>1</v>
      </c>
      <c r="Y53" s="25">
        <f t="shared" si="6"/>
        <v>1</v>
      </c>
      <c r="Z53" s="48">
        <f t="shared" si="7"/>
        <v>1</v>
      </c>
      <c r="AA53" s="81">
        <f>SUM(X53:X55)/3</f>
        <v>1</v>
      </c>
      <c r="AB53" s="81">
        <f>SUM(Y53:Y55)/3</f>
        <v>0.5708333333333333</v>
      </c>
      <c r="AC53" s="81">
        <f>AB53/AA53</f>
        <v>0.5708333333333333</v>
      </c>
    </row>
    <row r="54" spans="2:29" s="27" customFormat="1" ht="55.5" customHeight="1">
      <c r="B54" s="80"/>
      <c r="C54" s="84"/>
      <c r="D54" s="80"/>
      <c r="E54" s="80"/>
      <c r="F54" s="80"/>
      <c r="G54" s="80"/>
      <c r="H54" s="39">
        <v>44287</v>
      </c>
      <c r="I54" s="39">
        <v>44469</v>
      </c>
      <c r="J54" s="17" t="s">
        <v>171</v>
      </c>
      <c r="K54" s="60"/>
      <c r="L54" s="25">
        <v>0</v>
      </c>
      <c r="M54" s="25">
        <v>0</v>
      </c>
      <c r="N54" s="25">
        <f>IFERROR(M54/L54,0%)</f>
        <v>0</v>
      </c>
      <c r="O54" s="21">
        <v>0</v>
      </c>
      <c r="P54" s="50">
        <v>0</v>
      </c>
      <c r="Q54" s="25">
        <f>IFERROR(P54/O54,0%)</f>
        <v>0</v>
      </c>
      <c r="R54" s="25">
        <v>0.72499999999999998</v>
      </c>
      <c r="S54" s="25">
        <v>0.45</v>
      </c>
      <c r="T54" s="25">
        <f t="shared" si="3"/>
        <v>0.62068965517241381</v>
      </c>
      <c r="U54" s="25">
        <v>0.27500000000000002</v>
      </c>
      <c r="V54" s="25">
        <v>0.26250000000000001</v>
      </c>
      <c r="W54" s="25">
        <f t="shared" si="20"/>
        <v>0.95454545454545447</v>
      </c>
      <c r="X54" s="25">
        <f t="shared" si="5"/>
        <v>1</v>
      </c>
      <c r="Y54" s="25">
        <f t="shared" si="6"/>
        <v>0.71250000000000002</v>
      </c>
      <c r="Z54" s="48">
        <f t="shared" si="7"/>
        <v>0.71250000000000002</v>
      </c>
      <c r="AA54" s="121"/>
      <c r="AB54" s="121"/>
      <c r="AC54" s="121"/>
    </row>
    <row r="55" spans="2:29" s="27" customFormat="1" ht="42" customHeight="1">
      <c r="B55" s="80"/>
      <c r="C55" s="85"/>
      <c r="D55" s="79"/>
      <c r="E55" s="80"/>
      <c r="F55" s="79"/>
      <c r="G55" s="79"/>
      <c r="H55" s="39">
        <v>44348</v>
      </c>
      <c r="I55" s="39">
        <v>44561</v>
      </c>
      <c r="J55" s="17" t="s">
        <v>172</v>
      </c>
      <c r="K55" s="60"/>
      <c r="L55" s="25">
        <v>0</v>
      </c>
      <c r="M55" s="25">
        <v>0</v>
      </c>
      <c r="N55" s="25">
        <f>IFERROR(M55/L55,0%)</f>
        <v>0</v>
      </c>
      <c r="O55" s="25">
        <v>0</v>
      </c>
      <c r="P55" s="50">
        <v>0</v>
      </c>
      <c r="Q55" s="25">
        <f>IFERROR(P55/O55,0%)</f>
        <v>0</v>
      </c>
      <c r="R55" s="25">
        <v>0.5</v>
      </c>
      <c r="S55" s="25">
        <v>0</v>
      </c>
      <c r="T55" s="25">
        <f t="shared" si="3"/>
        <v>0</v>
      </c>
      <c r="U55" s="48">
        <v>0.5</v>
      </c>
      <c r="V55" s="25">
        <v>0</v>
      </c>
      <c r="W55" s="25">
        <f t="shared" si="4"/>
        <v>0</v>
      </c>
      <c r="X55" s="25">
        <f t="shared" si="5"/>
        <v>1</v>
      </c>
      <c r="Y55" s="25">
        <f t="shared" si="6"/>
        <v>0</v>
      </c>
      <c r="Z55" s="48">
        <f t="shared" si="7"/>
        <v>0</v>
      </c>
      <c r="AA55" s="82"/>
      <c r="AB55" s="82"/>
      <c r="AC55" s="82"/>
    </row>
    <row r="56" spans="2:29" ht="67.5" customHeight="1">
      <c r="B56" s="80"/>
      <c r="C56" s="83" t="s">
        <v>191</v>
      </c>
      <c r="D56" s="78" t="s">
        <v>189</v>
      </c>
      <c r="E56" s="80"/>
      <c r="F56" s="78" t="s">
        <v>184</v>
      </c>
      <c r="G56" s="78" t="s">
        <v>178</v>
      </c>
      <c r="H56" s="39">
        <v>44197</v>
      </c>
      <c r="I56" s="39">
        <v>44561</v>
      </c>
      <c r="J56" s="17" t="s">
        <v>173</v>
      </c>
      <c r="K56" s="60"/>
      <c r="L56" s="49">
        <v>0.16666666666666666</v>
      </c>
      <c r="M56" s="49">
        <v>8.3400000000000002E-2</v>
      </c>
      <c r="N56" s="25">
        <f t="shared" si="1"/>
        <v>0.50040000000000007</v>
      </c>
      <c r="O56" s="50">
        <v>0.26669999999999999</v>
      </c>
      <c r="P56" s="50">
        <v>0.35</v>
      </c>
      <c r="Q56" s="25">
        <f t="shared" si="2"/>
        <v>1.3123359580052494</v>
      </c>
      <c r="R56" s="50">
        <v>0.38329999999999997</v>
      </c>
      <c r="S56" s="25">
        <v>0.38329999999999997</v>
      </c>
      <c r="T56" s="25">
        <f t="shared" si="3"/>
        <v>1</v>
      </c>
      <c r="U56" s="49">
        <v>0.18333333333333332</v>
      </c>
      <c r="V56" s="25">
        <v>0.18333333333333332</v>
      </c>
      <c r="W56" s="25">
        <f t="shared" si="4"/>
        <v>1</v>
      </c>
      <c r="X56" s="25">
        <f t="shared" si="5"/>
        <v>1</v>
      </c>
      <c r="Y56" s="25">
        <f t="shared" si="5"/>
        <v>1.0000333333333333</v>
      </c>
      <c r="Z56" s="48">
        <f t="shared" si="7"/>
        <v>1.0000333333333333</v>
      </c>
      <c r="AA56" s="81">
        <f>(X56+X57)/2</f>
        <v>1</v>
      </c>
      <c r="AB56" s="81">
        <f>(Y56+Y57)/2</f>
        <v>1.0000166666666668</v>
      </c>
      <c r="AC56" s="119">
        <f t="shared" si="9"/>
        <v>1.0000166666666668</v>
      </c>
    </row>
    <row r="57" spans="2:29" ht="51.75" customHeight="1">
      <c r="B57" s="80"/>
      <c r="C57" s="85"/>
      <c r="D57" s="79"/>
      <c r="E57" s="80"/>
      <c r="F57" s="79"/>
      <c r="G57" s="79"/>
      <c r="H57" s="39"/>
      <c r="I57" s="39"/>
      <c r="J57" s="17" t="s">
        <v>202</v>
      </c>
      <c r="K57" s="60"/>
      <c r="L57" s="49">
        <v>0.1</v>
      </c>
      <c r="M57" s="49">
        <v>0.1</v>
      </c>
      <c r="N57" s="25">
        <f>IFERROR(M57/L57,0%)</f>
        <v>1</v>
      </c>
      <c r="O57" s="50">
        <v>0.3</v>
      </c>
      <c r="P57" s="50">
        <v>0.3</v>
      </c>
      <c r="Q57" s="25">
        <f t="shared" si="2"/>
        <v>1</v>
      </c>
      <c r="R57" s="50">
        <v>0.3</v>
      </c>
      <c r="S57" s="25">
        <v>0.3</v>
      </c>
      <c r="T57" s="25">
        <f t="shared" si="3"/>
        <v>1</v>
      </c>
      <c r="U57" s="49">
        <v>0.3</v>
      </c>
      <c r="V57" s="25">
        <v>0.3</v>
      </c>
      <c r="W57" s="25">
        <f>IFERROR(V57/U57,0%)</f>
        <v>1</v>
      </c>
      <c r="X57" s="25">
        <f>SUM(L57,O57,R57,U57)</f>
        <v>1</v>
      </c>
      <c r="Y57" s="25">
        <f t="shared" si="6"/>
        <v>1</v>
      </c>
      <c r="Z57" s="48">
        <f t="shared" si="7"/>
        <v>1</v>
      </c>
      <c r="AA57" s="82"/>
      <c r="AB57" s="82"/>
      <c r="AC57" s="120"/>
    </row>
    <row r="58" spans="2:29" ht="94.5">
      <c r="B58" s="80"/>
      <c r="C58" s="78" t="s">
        <v>191</v>
      </c>
      <c r="D58" s="78" t="s">
        <v>169</v>
      </c>
      <c r="E58" s="80"/>
      <c r="F58" s="78" t="s">
        <v>186</v>
      </c>
      <c r="G58" s="58" t="s">
        <v>179</v>
      </c>
      <c r="H58" s="39">
        <v>44287</v>
      </c>
      <c r="I58" s="39">
        <v>44561</v>
      </c>
      <c r="J58" s="17" t="s">
        <v>174</v>
      </c>
      <c r="K58" s="60"/>
      <c r="L58" s="49">
        <v>0</v>
      </c>
      <c r="M58" s="49">
        <v>0</v>
      </c>
      <c r="N58" s="25">
        <f>IFERROR(M58/L58,0%)</f>
        <v>0</v>
      </c>
      <c r="O58" s="25">
        <v>0.16666666666666666</v>
      </c>
      <c r="P58" s="25">
        <v>0.26666666666666666</v>
      </c>
      <c r="Q58" s="25">
        <f t="shared" si="2"/>
        <v>1.6</v>
      </c>
      <c r="R58" s="25">
        <v>0.33333333333333331</v>
      </c>
      <c r="S58" s="25">
        <v>0.23330000000000001</v>
      </c>
      <c r="T58" s="25">
        <f t="shared" si="3"/>
        <v>0.69990000000000008</v>
      </c>
      <c r="U58" s="48">
        <v>0.5</v>
      </c>
      <c r="V58" s="25">
        <v>0.5</v>
      </c>
      <c r="W58" s="25">
        <f t="shared" si="4"/>
        <v>1</v>
      </c>
      <c r="X58" s="25">
        <f t="shared" si="5"/>
        <v>1</v>
      </c>
      <c r="Y58" s="25">
        <f t="shared" si="6"/>
        <v>0.99996666666666667</v>
      </c>
      <c r="Z58" s="48">
        <f t="shared" si="7"/>
        <v>0.99996666666666667</v>
      </c>
      <c r="AA58" s="25">
        <f t="shared" ref="AA58:AA60" si="21">X58</f>
        <v>1</v>
      </c>
      <c r="AB58" s="25">
        <f t="shared" ref="AB58" si="22">SUM(M58,P58,S58,V58)</f>
        <v>0.99996666666666667</v>
      </c>
      <c r="AC58" s="48">
        <f t="shared" si="9"/>
        <v>0.99996666666666667</v>
      </c>
    </row>
    <row r="59" spans="2:29" ht="54">
      <c r="B59" s="80"/>
      <c r="C59" s="80"/>
      <c r="D59" s="80"/>
      <c r="E59" s="80"/>
      <c r="F59" s="80"/>
      <c r="G59" s="58" t="s">
        <v>180</v>
      </c>
      <c r="H59" s="39">
        <v>44197</v>
      </c>
      <c r="I59" s="39">
        <v>44561</v>
      </c>
      <c r="J59" s="17" t="s">
        <v>175</v>
      </c>
      <c r="K59" s="60"/>
      <c r="L59" s="49">
        <v>0.5</v>
      </c>
      <c r="M59" s="49">
        <v>0.2</v>
      </c>
      <c r="N59" s="25">
        <f>IFERROR(M59/L59,0%)</f>
        <v>0.4</v>
      </c>
      <c r="O59" s="50">
        <v>0.5</v>
      </c>
      <c r="P59" s="50">
        <v>0.8</v>
      </c>
      <c r="Q59" s="25">
        <f t="shared" ref="Q59" si="23">P59/O59</f>
        <v>1.6</v>
      </c>
      <c r="R59" s="25">
        <v>0</v>
      </c>
      <c r="S59" s="25">
        <v>0</v>
      </c>
      <c r="T59" s="25">
        <f>IFERROR(S59/R59,0%)</f>
        <v>0</v>
      </c>
      <c r="U59" s="49">
        <v>0</v>
      </c>
      <c r="V59" s="25">
        <v>0</v>
      </c>
      <c r="W59" s="25">
        <f>IFERROR(V59/U59,0%)</f>
        <v>0</v>
      </c>
      <c r="X59" s="25">
        <f t="shared" ref="X59" si="24">SUM(L59,O59,R59,U59)</f>
        <v>1</v>
      </c>
      <c r="Y59" s="25">
        <f t="shared" ref="Y59" si="25">SUM(M59,P59,S59,V59)</f>
        <v>1</v>
      </c>
      <c r="Z59" s="48">
        <f t="shared" ref="Z59" si="26">Y59/X59</f>
        <v>1</v>
      </c>
      <c r="AA59" s="25">
        <f t="shared" ref="AA59" si="27">X59</f>
        <v>1</v>
      </c>
      <c r="AB59" s="25">
        <f>SUM(M59,P59,S59,V59)</f>
        <v>1</v>
      </c>
      <c r="AC59" s="48">
        <f t="shared" ref="AC59" si="28">AB59/AA59</f>
        <v>1</v>
      </c>
    </row>
    <row r="60" spans="2:29" ht="54">
      <c r="B60" s="80"/>
      <c r="C60" s="79"/>
      <c r="D60" s="79"/>
      <c r="E60" s="80"/>
      <c r="F60" s="79"/>
      <c r="G60" s="58" t="s">
        <v>180</v>
      </c>
      <c r="H60" s="39">
        <v>44197</v>
      </c>
      <c r="I60" s="39">
        <v>44561</v>
      </c>
      <c r="J60" s="17" t="s">
        <v>203</v>
      </c>
      <c r="K60" s="60"/>
      <c r="L60" s="49">
        <v>0.5</v>
      </c>
      <c r="M60" s="49">
        <v>0.35</v>
      </c>
      <c r="N60" s="25">
        <f>IFERROR(M60/L60,0%)</f>
        <v>0.7</v>
      </c>
      <c r="O60" s="50">
        <v>0.2</v>
      </c>
      <c r="P60" s="50">
        <v>0.3</v>
      </c>
      <c r="Q60" s="25">
        <f t="shared" si="2"/>
        <v>1.4999999999999998</v>
      </c>
      <c r="R60" s="25">
        <v>0.2</v>
      </c>
      <c r="S60" s="25">
        <v>0.25</v>
      </c>
      <c r="T60" s="25">
        <f>IFERROR(S60/R60,0%)</f>
        <v>1.25</v>
      </c>
      <c r="U60" s="49">
        <v>0.1</v>
      </c>
      <c r="V60" s="25">
        <v>0.1</v>
      </c>
      <c r="W60" s="25">
        <f>IFERROR(V60/U60,0%)</f>
        <v>1</v>
      </c>
      <c r="X60" s="25">
        <f t="shared" si="5"/>
        <v>0.99999999999999989</v>
      </c>
      <c r="Y60" s="25">
        <f t="shared" si="6"/>
        <v>0.99999999999999989</v>
      </c>
      <c r="Z60" s="48">
        <f t="shared" si="7"/>
        <v>1</v>
      </c>
      <c r="AA60" s="25">
        <f t="shared" si="21"/>
        <v>0.99999999999999989</v>
      </c>
      <c r="AB60" s="25">
        <f>SUM(M60,P60,S60,V60)</f>
        <v>0.99999999999999989</v>
      </c>
      <c r="AC60" s="48">
        <f t="shared" si="9"/>
        <v>1</v>
      </c>
    </row>
    <row r="61" spans="2:29" ht="81" customHeight="1">
      <c r="B61" s="80"/>
      <c r="C61" s="83" t="s">
        <v>190</v>
      </c>
      <c r="D61" s="78" t="s">
        <v>189</v>
      </c>
      <c r="E61" s="80"/>
      <c r="F61" s="78" t="s">
        <v>187</v>
      </c>
      <c r="G61" s="78" t="s">
        <v>181</v>
      </c>
      <c r="H61" s="39">
        <v>44197</v>
      </c>
      <c r="I61" s="39">
        <v>44561</v>
      </c>
      <c r="J61" s="17" t="s">
        <v>204</v>
      </c>
      <c r="K61" s="60"/>
      <c r="L61" s="49">
        <v>0.33333333333333331</v>
      </c>
      <c r="M61" s="49">
        <v>0.2</v>
      </c>
      <c r="N61" s="25">
        <f t="shared" si="1"/>
        <v>0.60000000000000009</v>
      </c>
      <c r="O61" s="50">
        <v>0.33333333333333331</v>
      </c>
      <c r="P61" s="50">
        <v>0.2334</v>
      </c>
      <c r="Q61" s="25">
        <f t="shared" si="2"/>
        <v>0.70020000000000004</v>
      </c>
      <c r="R61" s="50">
        <v>0.16666666666666666</v>
      </c>
      <c r="S61" s="25">
        <v>0.38329999999999997</v>
      </c>
      <c r="T61" s="25">
        <f t="shared" si="3"/>
        <v>2.2997999999999998</v>
      </c>
      <c r="U61" s="49">
        <v>0.16666666666666666</v>
      </c>
      <c r="V61" s="25">
        <v>0.18333333333333332</v>
      </c>
      <c r="W61" s="25">
        <f t="shared" si="4"/>
        <v>1.1000000000000001</v>
      </c>
      <c r="X61" s="25">
        <f t="shared" si="5"/>
        <v>0.99999999999999989</v>
      </c>
      <c r="Y61" s="25">
        <f t="shared" si="6"/>
        <v>1.0000333333333333</v>
      </c>
      <c r="Z61" s="48">
        <f t="shared" si="7"/>
        <v>1.0000333333333336</v>
      </c>
      <c r="AA61" s="25">
        <f t="shared" ref="AA61:AA63" si="29">X61</f>
        <v>0.99999999999999989</v>
      </c>
      <c r="AB61" s="25">
        <f t="shared" ref="AB61:AB63" si="30">SUM(M61,P61,S61,V61)</f>
        <v>1.0000333333333333</v>
      </c>
      <c r="AC61" s="48">
        <f t="shared" si="9"/>
        <v>1.0000333333333336</v>
      </c>
    </row>
    <row r="62" spans="2:29" ht="56.25" customHeight="1">
      <c r="B62" s="80"/>
      <c r="C62" s="85"/>
      <c r="D62" s="79"/>
      <c r="E62" s="80"/>
      <c r="F62" s="79"/>
      <c r="G62" s="79"/>
      <c r="H62" s="39">
        <v>44287</v>
      </c>
      <c r="I62" s="39">
        <v>44561</v>
      </c>
      <c r="J62" s="17" t="s">
        <v>205</v>
      </c>
      <c r="K62" s="60"/>
      <c r="L62" s="49">
        <v>0</v>
      </c>
      <c r="M62" s="49">
        <v>0</v>
      </c>
      <c r="N62" s="25">
        <f>IFERROR(M62/L62,0%)</f>
        <v>0</v>
      </c>
      <c r="O62" s="50">
        <v>0.1</v>
      </c>
      <c r="P62" s="50">
        <v>0.1</v>
      </c>
      <c r="Q62" s="25">
        <f t="shared" si="2"/>
        <v>1</v>
      </c>
      <c r="R62" s="50">
        <v>0.45</v>
      </c>
      <c r="S62" s="25">
        <v>0.45</v>
      </c>
      <c r="T62" s="25">
        <f t="shared" si="3"/>
        <v>1</v>
      </c>
      <c r="U62" s="49">
        <v>0.45</v>
      </c>
      <c r="V62" s="25">
        <v>0.45000000000000007</v>
      </c>
      <c r="W62" s="25">
        <f t="shared" si="4"/>
        <v>1.0000000000000002</v>
      </c>
      <c r="X62" s="25">
        <f t="shared" si="5"/>
        <v>1</v>
      </c>
      <c r="Y62" s="25">
        <f t="shared" si="6"/>
        <v>1</v>
      </c>
      <c r="Z62" s="48">
        <f t="shared" si="7"/>
        <v>1</v>
      </c>
      <c r="AA62" s="25">
        <f t="shared" si="29"/>
        <v>1</v>
      </c>
      <c r="AB62" s="25">
        <f t="shared" si="30"/>
        <v>1</v>
      </c>
      <c r="AC62" s="48">
        <f t="shared" si="9"/>
        <v>1</v>
      </c>
    </row>
    <row r="63" spans="2:29" ht="54">
      <c r="B63" s="79"/>
      <c r="C63" s="40" t="s">
        <v>192</v>
      </c>
      <c r="D63" s="58" t="s">
        <v>189</v>
      </c>
      <c r="E63" s="79"/>
      <c r="F63" s="58" t="s">
        <v>188</v>
      </c>
      <c r="G63" s="58" t="s">
        <v>182</v>
      </c>
      <c r="H63" s="39">
        <v>44197</v>
      </c>
      <c r="I63" s="39">
        <v>44561</v>
      </c>
      <c r="J63" s="17" t="s">
        <v>176</v>
      </c>
      <c r="K63" s="60"/>
      <c r="L63" s="49">
        <v>0.1</v>
      </c>
      <c r="M63" s="49">
        <v>0.04</v>
      </c>
      <c r="N63" s="25">
        <f t="shared" si="1"/>
        <v>0.39999999999999997</v>
      </c>
      <c r="O63" s="50">
        <v>0.30000000000000004</v>
      </c>
      <c r="P63" s="50">
        <v>0.36</v>
      </c>
      <c r="Q63" s="25">
        <f t="shared" si="2"/>
        <v>1.1999999999999997</v>
      </c>
      <c r="R63" s="50">
        <v>0.17</v>
      </c>
      <c r="S63" s="25">
        <v>0.17</v>
      </c>
      <c r="T63" s="25">
        <f t="shared" si="3"/>
        <v>1</v>
      </c>
      <c r="U63" s="49">
        <v>0.43</v>
      </c>
      <c r="V63" s="25">
        <v>0.4234</v>
      </c>
      <c r="W63" s="25">
        <f t="shared" si="4"/>
        <v>0.98465116279069764</v>
      </c>
      <c r="X63" s="25">
        <f t="shared" si="5"/>
        <v>1</v>
      </c>
      <c r="Y63" s="25">
        <f t="shared" si="6"/>
        <v>0.99339999999999995</v>
      </c>
      <c r="Z63" s="48">
        <f t="shared" si="7"/>
        <v>0.99339999999999995</v>
      </c>
      <c r="AA63" s="25">
        <f t="shared" si="29"/>
        <v>1</v>
      </c>
      <c r="AB63" s="25">
        <f t="shared" si="30"/>
        <v>0.99339999999999995</v>
      </c>
      <c r="AC63" s="48">
        <f t="shared" si="9"/>
        <v>0.99339999999999995</v>
      </c>
    </row>
  </sheetData>
  <mergeCells count="106">
    <mergeCell ref="AB56:AB57"/>
    <mergeCell ref="G44:G45"/>
    <mergeCell ref="AA38:AA39"/>
    <mergeCell ref="AB38:AB39"/>
    <mergeCell ref="AC56:AC57"/>
    <mergeCell ref="D44:D45"/>
    <mergeCell ref="AC38:AC39"/>
    <mergeCell ref="AA44:AA45"/>
    <mergeCell ref="AB44:AB45"/>
    <mergeCell ref="AC44:AC45"/>
    <mergeCell ref="AA53:AA55"/>
    <mergeCell ref="AB53:AB55"/>
    <mergeCell ref="AC53:AC55"/>
    <mergeCell ref="C49:C52"/>
    <mergeCell ref="G53:G55"/>
    <mergeCell ref="G38:G39"/>
    <mergeCell ref="F37:F47"/>
    <mergeCell ref="K49:K52"/>
    <mergeCell ref="E49:E52"/>
    <mergeCell ref="D49:D52"/>
    <mergeCell ref="X8:Z8"/>
    <mergeCell ref="AA8:AC8"/>
    <mergeCell ref="AA12:AA13"/>
    <mergeCell ref="AB12:AB13"/>
    <mergeCell ref="AC12:AC13"/>
    <mergeCell ref="AA16:AA18"/>
    <mergeCell ref="AB16:AB18"/>
    <mergeCell ref="AC16:AC18"/>
    <mergeCell ref="AA19:AA26"/>
    <mergeCell ref="AB19:AB26"/>
    <mergeCell ref="AC19:AC26"/>
    <mergeCell ref="L8:N8"/>
    <mergeCell ref="B11:B18"/>
    <mergeCell ref="C11:C18"/>
    <mergeCell ref="D16:D18"/>
    <mergeCell ref="D24:D25"/>
    <mergeCell ref="C19:C26"/>
    <mergeCell ref="B19:B26"/>
    <mergeCell ref="V2:Z2"/>
    <mergeCell ref="V3:Z3"/>
    <mergeCell ref="V4:Z4"/>
    <mergeCell ref="K6:Z6"/>
    <mergeCell ref="U8:W8"/>
    <mergeCell ref="R8:T8"/>
    <mergeCell ref="O8:Q8"/>
    <mergeCell ref="K10:K27"/>
    <mergeCell ref="I12:I13"/>
    <mergeCell ref="H16:H18"/>
    <mergeCell ref="I16:I18"/>
    <mergeCell ref="H24:H25"/>
    <mergeCell ref="I24:I25"/>
    <mergeCell ref="G16:G18"/>
    <mergeCell ref="G24:G25"/>
    <mergeCell ref="D12:D14"/>
    <mergeCell ref="G12:G13"/>
    <mergeCell ref="A2:D4"/>
    <mergeCell ref="J8:J9"/>
    <mergeCell ref="B8:B9"/>
    <mergeCell ref="C8:C9"/>
    <mergeCell ref="D8:D9"/>
    <mergeCell ref="E8:E9"/>
    <mergeCell ref="G8:G9"/>
    <mergeCell ref="H8:H9"/>
    <mergeCell ref="I8:I9"/>
    <mergeCell ref="B6:J6"/>
    <mergeCell ref="F8:F9"/>
    <mergeCell ref="D28:D29"/>
    <mergeCell ref="F30:F31"/>
    <mergeCell ref="D30:D31"/>
    <mergeCell ref="E28:E31"/>
    <mergeCell ref="B30:B31"/>
    <mergeCell ref="C30:C31"/>
    <mergeCell ref="H12:H13"/>
    <mergeCell ref="F19:F26"/>
    <mergeCell ref="E10:E27"/>
    <mergeCell ref="F11:F18"/>
    <mergeCell ref="AA56:AA57"/>
    <mergeCell ref="G61:G62"/>
    <mergeCell ref="E53:E63"/>
    <mergeCell ref="B53:B63"/>
    <mergeCell ref="F53:F55"/>
    <mergeCell ref="F58:F60"/>
    <mergeCell ref="F61:F62"/>
    <mergeCell ref="C58:C60"/>
    <mergeCell ref="D58:D60"/>
    <mergeCell ref="D53:D55"/>
    <mergeCell ref="D61:D62"/>
    <mergeCell ref="C53:C55"/>
    <mergeCell ref="C61:C62"/>
    <mergeCell ref="C56:C57"/>
    <mergeCell ref="B37:B47"/>
    <mergeCell ref="C37:C47"/>
    <mergeCell ref="E32:E48"/>
    <mergeCell ref="D38:D39"/>
    <mergeCell ref="F35:F36"/>
    <mergeCell ref="B49:B52"/>
    <mergeCell ref="D56:D57"/>
    <mergeCell ref="F56:F57"/>
    <mergeCell ref="G56:G57"/>
    <mergeCell ref="D35:D36"/>
    <mergeCell ref="B35:B36"/>
    <mergeCell ref="C35:C36"/>
    <mergeCell ref="D32:D33"/>
    <mergeCell ref="F32:F34"/>
    <mergeCell ref="B32:B34"/>
    <mergeCell ref="C32:C34"/>
  </mergeCells>
  <phoneticPr fontId="14" type="noConversion"/>
  <pageMargins left="0.39370078740157483" right="0.39370078740157483" top="0.39370078740157483" bottom="0.39370078740157483" header="0" footer="0"/>
  <pageSetup scale="46" orientation="landscape" r:id="rId1"/>
  <colBreaks count="1" manualBreakCount="1">
    <brk id="27" max="1048575" man="1"/>
  </colBreaks>
  <ignoredErrors>
    <ignoredError sqref="Z58 Z10:Z11 Z13:Z16 Z40:Z50 Q19 Z52:Z5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>
      <c r="A1" s="8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5"/>
      <c r="BD1" s="5"/>
      <c r="BE1" s="5"/>
      <c r="BF1" s="5"/>
      <c r="BG1" s="5"/>
      <c r="BH1" s="5"/>
      <c r="BI1" s="5"/>
      <c r="BJ1" s="10"/>
      <c r="BK1" s="10"/>
      <c r="BL1" s="10"/>
      <c r="BM1" s="10"/>
      <c r="BN1" s="10"/>
      <c r="BO1" s="10"/>
      <c r="BP1" s="11"/>
      <c r="BQ1" s="11"/>
      <c r="BR1" s="11"/>
      <c r="BS1" s="11"/>
      <c r="BT1" s="11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>
      <c r="A2" s="97"/>
      <c r="B2" s="97"/>
      <c r="C2" s="97"/>
      <c r="D2" s="9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I2" s="13" t="s">
        <v>4</v>
      </c>
      <c r="AJ2" s="13" t="s">
        <v>8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>
      <c r="A3" s="97"/>
      <c r="B3" s="97"/>
      <c r="C3" s="97"/>
      <c r="D3" s="9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I3" s="13" t="s">
        <v>5</v>
      </c>
      <c r="AJ3" s="13">
        <v>1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>
      <c r="A4" s="97"/>
      <c r="B4" s="97"/>
      <c r="C4" s="97"/>
      <c r="D4" s="9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I4" s="13" t="s">
        <v>6</v>
      </c>
      <c r="AJ4" s="14">
        <v>43495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>
      <c r="A5" s="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5"/>
      <c r="BD5" s="5"/>
      <c r="BE5" s="5"/>
      <c r="BF5" s="5"/>
      <c r="BG5" s="5"/>
      <c r="BH5" s="5"/>
      <c r="BI5" s="5"/>
      <c r="BJ5" s="10"/>
      <c r="BK5" s="10"/>
      <c r="BL5" s="10"/>
      <c r="BM5" s="10"/>
      <c r="BN5" s="10"/>
      <c r="BO5" s="10"/>
      <c r="BP5" s="11"/>
      <c r="BQ5" s="11"/>
      <c r="BR5" s="11"/>
      <c r="BS5" s="11"/>
      <c r="BT5" s="11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>
      <c r="B6" s="102" t="s">
        <v>30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2"/>
      <c r="AL6" s="12"/>
      <c r="AM6" s="12"/>
      <c r="AN6" s="12"/>
      <c r="AO6" s="12"/>
      <c r="AP6" s="12"/>
      <c r="AQ6" s="12"/>
      <c r="AR6" s="12"/>
    </row>
    <row r="7" spans="1:237" ht="12.75" customHeight="1"/>
    <row r="8" spans="1:237" ht="16.5" customHeight="1">
      <c r="B8" s="99" t="s">
        <v>2</v>
      </c>
      <c r="C8" s="99" t="s">
        <v>3</v>
      </c>
      <c r="D8" s="99" t="s">
        <v>1</v>
      </c>
      <c r="E8" s="99" t="s">
        <v>0</v>
      </c>
      <c r="F8" s="103" t="s">
        <v>10</v>
      </c>
      <c r="G8" s="100" t="s">
        <v>9</v>
      </c>
      <c r="H8" s="100" t="s">
        <v>11</v>
      </c>
      <c r="I8" s="100" t="s">
        <v>12</v>
      </c>
      <c r="J8" s="98" t="s">
        <v>13</v>
      </c>
      <c r="K8" s="100" t="s">
        <v>35</v>
      </c>
      <c r="L8" s="98" t="s">
        <v>29</v>
      </c>
      <c r="M8" s="105" t="s">
        <v>19</v>
      </c>
      <c r="N8" s="106"/>
      <c r="O8" s="106"/>
      <c r="P8" s="106"/>
      <c r="Q8" s="107"/>
      <c r="R8" s="105" t="s">
        <v>20</v>
      </c>
      <c r="S8" s="106"/>
      <c r="T8" s="106"/>
      <c r="U8" s="106"/>
      <c r="V8" s="107"/>
      <c r="W8" s="105" t="s">
        <v>21</v>
      </c>
      <c r="X8" s="106"/>
      <c r="Y8" s="106"/>
      <c r="Z8" s="106"/>
      <c r="AA8" s="107"/>
      <c r="AB8" s="105" t="s">
        <v>31</v>
      </c>
      <c r="AC8" s="106"/>
      <c r="AD8" s="106"/>
      <c r="AE8" s="106"/>
      <c r="AF8" s="107"/>
      <c r="AG8" s="125" t="s">
        <v>22</v>
      </c>
      <c r="AH8" s="126"/>
      <c r="AI8" s="126"/>
      <c r="AJ8" s="127"/>
      <c r="AK8" s="4"/>
    </row>
    <row r="9" spans="1:237" ht="39.950000000000003" customHeight="1">
      <c r="B9" s="99"/>
      <c r="C9" s="99"/>
      <c r="D9" s="99"/>
      <c r="E9" s="99"/>
      <c r="F9" s="104"/>
      <c r="G9" s="101"/>
      <c r="H9" s="101"/>
      <c r="I9" s="101"/>
      <c r="J9" s="98"/>
      <c r="K9" s="101"/>
      <c r="L9" s="98"/>
      <c r="M9" s="33" t="s">
        <v>14</v>
      </c>
      <c r="N9" s="33" t="s">
        <v>15</v>
      </c>
      <c r="O9" s="33" t="s">
        <v>16</v>
      </c>
      <c r="P9" s="33" t="s">
        <v>17</v>
      </c>
      <c r="Q9" s="34" t="s">
        <v>18</v>
      </c>
      <c r="R9" s="33" t="s">
        <v>14</v>
      </c>
      <c r="S9" s="33" t="s">
        <v>15</v>
      </c>
      <c r="T9" s="33" t="s">
        <v>16</v>
      </c>
      <c r="U9" s="33" t="s">
        <v>17</v>
      </c>
      <c r="V9" s="34" t="s">
        <v>18</v>
      </c>
      <c r="W9" s="33" t="s">
        <v>14</v>
      </c>
      <c r="X9" s="33" t="s">
        <v>15</v>
      </c>
      <c r="Y9" s="33" t="s">
        <v>16</v>
      </c>
      <c r="Z9" s="33" t="s">
        <v>17</v>
      </c>
      <c r="AA9" s="34" t="s">
        <v>18</v>
      </c>
      <c r="AB9" s="33" t="s">
        <v>14</v>
      </c>
      <c r="AC9" s="33" t="s">
        <v>15</v>
      </c>
      <c r="AD9" s="33" t="s">
        <v>16</v>
      </c>
      <c r="AE9" s="33" t="s">
        <v>17</v>
      </c>
      <c r="AF9" s="34" t="s">
        <v>18</v>
      </c>
      <c r="AG9" s="35" t="s">
        <v>38</v>
      </c>
      <c r="AH9" s="35" t="s">
        <v>37</v>
      </c>
      <c r="AI9" s="35" t="s">
        <v>24</v>
      </c>
      <c r="AJ9" s="36" t="s">
        <v>23</v>
      </c>
      <c r="AK9" s="4"/>
    </row>
    <row r="10" spans="1:237" s="3" customFormat="1" ht="81">
      <c r="A10" s="2"/>
      <c r="B10" s="32"/>
      <c r="C10" s="32"/>
      <c r="D10" s="32"/>
      <c r="E10" s="32"/>
      <c r="F10" s="38" t="s">
        <v>32</v>
      </c>
      <c r="G10" s="37" t="s">
        <v>33</v>
      </c>
      <c r="H10" s="39">
        <v>44197</v>
      </c>
      <c r="I10" s="39">
        <v>44377</v>
      </c>
      <c r="J10" s="17" t="s">
        <v>36</v>
      </c>
      <c r="K10" s="40" t="s">
        <v>34</v>
      </c>
      <c r="L10" s="40" t="s">
        <v>39</v>
      </c>
      <c r="M10" s="42">
        <v>0.3</v>
      </c>
      <c r="N10" s="42">
        <v>0.3</v>
      </c>
      <c r="O10" s="21">
        <f>N10/M10</f>
        <v>1</v>
      </c>
      <c r="P10" s="19"/>
      <c r="Q10" s="21"/>
      <c r="R10" s="21">
        <v>0.3</v>
      </c>
      <c r="S10" s="21">
        <v>0.2</v>
      </c>
      <c r="T10" s="21">
        <f>S10/R10</f>
        <v>0.66666666666666674</v>
      </c>
      <c r="U10" s="21"/>
      <c r="V10" s="21"/>
      <c r="W10" s="25">
        <v>0.4</v>
      </c>
      <c r="X10" s="25">
        <v>0.4</v>
      </c>
      <c r="Y10" s="21">
        <f>X10/W10</f>
        <v>1</v>
      </c>
      <c r="Z10" s="21"/>
      <c r="AA10" s="18"/>
      <c r="AB10" s="18"/>
      <c r="AC10" s="18"/>
      <c r="AD10" s="18"/>
      <c r="AE10" s="18"/>
      <c r="AF10" s="18"/>
      <c r="AG10" s="31">
        <f>N10+S10+X10+AC10</f>
        <v>0.9</v>
      </c>
      <c r="AH10" s="41">
        <f>AG10/1</f>
        <v>0.9</v>
      </c>
      <c r="AI10" s="122"/>
      <c r="AJ10" s="122"/>
      <c r="AK10" s="23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</row>
    <row r="11" spans="1:237" s="3" customFormat="1">
      <c r="A11" s="2"/>
      <c r="B11" s="32"/>
      <c r="C11" s="32"/>
      <c r="D11" s="32"/>
      <c r="E11" s="32"/>
      <c r="F11" s="32"/>
      <c r="G11" s="32"/>
      <c r="H11" s="17"/>
      <c r="I11" s="17"/>
      <c r="J11" s="17"/>
      <c r="K11" s="17"/>
      <c r="L11" s="17"/>
      <c r="M11" s="17"/>
      <c r="N11" s="17"/>
      <c r="O11" s="20"/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8"/>
      <c r="AB11" s="18"/>
      <c r="AC11" s="18"/>
      <c r="AD11" s="18"/>
      <c r="AE11" s="18"/>
      <c r="AF11" s="18"/>
      <c r="AG11" s="31">
        <f t="shared" ref="AG11:AG61" si="0">N11+S11+X11+AC11</f>
        <v>0</v>
      </c>
      <c r="AH11" s="22"/>
      <c r="AI11" s="123"/>
      <c r="AJ11" s="123"/>
      <c r="AK11" s="23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</row>
    <row r="12" spans="1:237">
      <c r="B12" s="32"/>
      <c r="C12" s="32"/>
      <c r="D12" s="32"/>
      <c r="E12" s="32"/>
      <c r="F12" s="32"/>
      <c r="G12" s="32"/>
      <c r="H12" s="17"/>
      <c r="I12" s="17"/>
      <c r="J12" s="17"/>
      <c r="K12" s="17"/>
      <c r="L12" s="17"/>
      <c r="M12" s="17"/>
      <c r="N12" s="17"/>
      <c r="O12" s="20"/>
      <c r="P12" s="1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8"/>
      <c r="AB12" s="18"/>
      <c r="AC12" s="18"/>
      <c r="AD12" s="18"/>
      <c r="AE12" s="18"/>
      <c r="AF12" s="18"/>
      <c r="AG12" s="31">
        <f t="shared" si="0"/>
        <v>0</v>
      </c>
      <c r="AH12" s="22"/>
      <c r="AI12" s="123"/>
      <c r="AJ12" s="123"/>
      <c r="AK12" s="26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</row>
    <row r="13" spans="1:237">
      <c r="B13" s="32"/>
      <c r="C13" s="32"/>
      <c r="D13" s="32"/>
      <c r="E13" s="32"/>
      <c r="F13" s="32"/>
      <c r="G13" s="32"/>
      <c r="H13" s="17"/>
      <c r="I13" s="17"/>
      <c r="J13" s="17"/>
      <c r="K13" s="17"/>
      <c r="L13" s="17"/>
      <c r="M13" s="17"/>
      <c r="N13" s="17"/>
      <c r="O13" s="20"/>
      <c r="P13" s="1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8"/>
      <c r="AB13" s="18"/>
      <c r="AC13" s="18"/>
      <c r="AD13" s="18"/>
      <c r="AE13" s="18"/>
      <c r="AF13" s="18"/>
      <c r="AG13" s="31">
        <f t="shared" si="0"/>
        <v>0</v>
      </c>
      <c r="AH13" s="22"/>
      <c r="AI13" s="124"/>
      <c r="AJ13" s="124"/>
      <c r="AK13" s="26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</row>
    <row r="14" spans="1:237">
      <c r="B14" s="32"/>
      <c r="C14" s="32"/>
      <c r="D14" s="32"/>
      <c r="E14" s="32"/>
      <c r="F14" s="32"/>
      <c r="G14" s="32"/>
      <c r="H14" s="17"/>
      <c r="I14" s="17"/>
      <c r="J14" s="17"/>
      <c r="K14" s="17"/>
      <c r="L14" s="17"/>
      <c r="M14" s="17"/>
      <c r="N14" s="17"/>
      <c r="O14" s="20"/>
      <c r="P14" s="19"/>
      <c r="Q14" s="21"/>
      <c r="R14" s="21"/>
      <c r="S14" s="21"/>
      <c r="T14" s="21"/>
      <c r="U14" s="21"/>
      <c r="V14" s="21"/>
      <c r="W14" s="25"/>
      <c r="X14" s="25"/>
      <c r="Y14" s="25"/>
      <c r="Z14" s="21"/>
      <c r="AA14" s="18"/>
      <c r="AB14" s="18"/>
      <c r="AC14" s="18"/>
      <c r="AD14" s="18"/>
      <c r="AE14" s="18"/>
      <c r="AF14" s="18"/>
      <c r="AG14" s="31">
        <f t="shared" si="0"/>
        <v>0</v>
      </c>
      <c r="AH14" s="22"/>
      <c r="AI14" s="122"/>
      <c r="AJ14" s="122"/>
      <c r="AK14" s="26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</row>
    <row r="15" spans="1:237">
      <c r="B15" s="32"/>
      <c r="C15" s="32"/>
      <c r="D15" s="32"/>
      <c r="E15" s="32"/>
      <c r="F15" s="32"/>
      <c r="G15" s="32"/>
      <c r="H15" s="17"/>
      <c r="I15" s="17"/>
      <c r="J15" s="17"/>
      <c r="K15" s="17"/>
      <c r="L15" s="17"/>
      <c r="M15" s="17"/>
      <c r="N15" s="17"/>
      <c r="O15" s="20"/>
      <c r="P15" s="1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8"/>
      <c r="AB15" s="18"/>
      <c r="AC15" s="18"/>
      <c r="AD15" s="18"/>
      <c r="AE15" s="18"/>
      <c r="AF15" s="18"/>
      <c r="AG15" s="31">
        <f t="shared" si="0"/>
        <v>0</v>
      </c>
      <c r="AH15" s="22"/>
      <c r="AI15" s="123"/>
      <c r="AJ15" s="123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</row>
    <row r="16" spans="1:237">
      <c r="B16" s="32"/>
      <c r="C16" s="32"/>
      <c r="D16" s="32"/>
      <c r="E16" s="32"/>
      <c r="F16" s="32"/>
      <c r="G16" s="32"/>
      <c r="H16" s="17"/>
      <c r="I16" s="17"/>
      <c r="J16" s="17"/>
      <c r="K16" s="17"/>
      <c r="L16" s="17"/>
      <c r="M16" s="17"/>
      <c r="N16" s="17"/>
      <c r="O16" s="20"/>
      <c r="P16" s="1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8"/>
      <c r="AB16" s="18"/>
      <c r="AC16" s="18"/>
      <c r="AD16" s="18"/>
      <c r="AE16" s="18"/>
      <c r="AF16" s="18"/>
      <c r="AG16" s="31">
        <f t="shared" si="0"/>
        <v>0</v>
      </c>
      <c r="AH16" s="22"/>
      <c r="AI16" s="123"/>
      <c r="AJ16" s="123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</row>
    <row r="17" spans="2:237">
      <c r="B17" s="32"/>
      <c r="C17" s="32"/>
      <c r="D17" s="32"/>
      <c r="E17" s="32"/>
      <c r="F17" s="32"/>
      <c r="G17" s="32"/>
      <c r="H17" s="17"/>
      <c r="I17" s="17"/>
      <c r="J17" s="17"/>
      <c r="K17" s="17"/>
      <c r="L17" s="17"/>
      <c r="M17" s="17"/>
      <c r="N17" s="17"/>
      <c r="O17" s="20"/>
      <c r="P17" s="19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8"/>
      <c r="AB17" s="18"/>
      <c r="AC17" s="18"/>
      <c r="AD17" s="18"/>
      <c r="AE17" s="18"/>
      <c r="AF17" s="18"/>
      <c r="AG17" s="31">
        <f t="shared" si="0"/>
        <v>0</v>
      </c>
      <c r="AH17" s="22"/>
      <c r="AI17" s="124"/>
      <c r="AJ17" s="124"/>
      <c r="AK17" s="26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</row>
    <row r="18" spans="2:237">
      <c r="B18" s="32"/>
      <c r="C18" s="32"/>
      <c r="D18" s="32"/>
      <c r="E18" s="32"/>
      <c r="F18" s="32"/>
      <c r="G18" s="32"/>
      <c r="H18" s="17"/>
      <c r="I18" s="17"/>
      <c r="J18" s="17"/>
      <c r="K18" s="17"/>
      <c r="L18" s="17"/>
      <c r="M18" s="17"/>
      <c r="N18" s="17"/>
      <c r="O18" s="20"/>
      <c r="P18" s="19"/>
      <c r="Q18" s="21"/>
      <c r="R18" s="21"/>
      <c r="S18" s="21"/>
      <c r="T18" s="21"/>
      <c r="U18" s="21"/>
      <c r="V18" s="21"/>
      <c r="W18" s="25"/>
      <c r="X18" s="25"/>
      <c r="Y18" s="25"/>
      <c r="Z18" s="21"/>
      <c r="AA18" s="18"/>
      <c r="AB18" s="18"/>
      <c r="AC18" s="18"/>
      <c r="AD18" s="18"/>
      <c r="AE18" s="18"/>
      <c r="AF18" s="18"/>
      <c r="AG18" s="31">
        <f t="shared" si="0"/>
        <v>0</v>
      </c>
      <c r="AH18" s="22"/>
      <c r="AI18" s="122"/>
      <c r="AJ18" s="122"/>
      <c r="AK18" s="26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</row>
    <row r="19" spans="2:237">
      <c r="B19" s="32"/>
      <c r="C19" s="32"/>
      <c r="D19" s="32"/>
      <c r="E19" s="32"/>
      <c r="F19" s="32"/>
      <c r="G19" s="32"/>
      <c r="H19" s="17"/>
      <c r="I19" s="17"/>
      <c r="J19" s="17"/>
      <c r="K19" s="17"/>
      <c r="L19" s="17"/>
      <c r="M19" s="17"/>
      <c r="N19" s="17"/>
      <c r="O19" s="20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8"/>
      <c r="AB19" s="18"/>
      <c r="AC19" s="18"/>
      <c r="AD19" s="18"/>
      <c r="AE19" s="18"/>
      <c r="AF19" s="18"/>
      <c r="AG19" s="31">
        <f t="shared" si="0"/>
        <v>0</v>
      </c>
      <c r="AH19" s="22"/>
      <c r="AI19" s="123"/>
      <c r="AJ19" s="123"/>
      <c r="AK19" s="26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</row>
    <row r="20" spans="2:237">
      <c r="B20" s="32"/>
      <c r="C20" s="32"/>
      <c r="D20" s="32"/>
      <c r="E20" s="32"/>
      <c r="F20" s="32"/>
      <c r="G20" s="32"/>
      <c r="H20" s="17"/>
      <c r="I20" s="17"/>
      <c r="J20" s="17"/>
      <c r="K20" s="17"/>
      <c r="L20" s="17"/>
      <c r="M20" s="17"/>
      <c r="N20" s="17"/>
      <c r="O20" s="20"/>
      <c r="P20" s="19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8"/>
      <c r="AB20" s="18"/>
      <c r="AC20" s="18"/>
      <c r="AD20" s="18"/>
      <c r="AE20" s="18"/>
      <c r="AF20" s="18"/>
      <c r="AG20" s="31">
        <f t="shared" si="0"/>
        <v>0</v>
      </c>
      <c r="AH20" s="22"/>
      <c r="AI20" s="123"/>
      <c r="AJ20" s="123"/>
      <c r="AK20" s="26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</row>
    <row r="21" spans="2:237">
      <c r="B21" s="32"/>
      <c r="C21" s="32"/>
      <c r="D21" s="32"/>
      <c r="E21" s="32"/>
      <c r="F21" s="32"/>
      <c r="G21" s="32"/>
      <c r="H21" s="17"/>
      <c r="I21" s="17"/>
      <c r="J21" s="17"/>
      <c r="K21" s="17"/>
      <c r="L21" s="17"/>
      <c r="M21" s="17"/>
      <c r="N21" s="17"/>
      <c r="O21" s="20"/>
      <c r="P21" s="1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8"/>
      <c r="AB21" s="18"/>
      <c r="AC21" s="18"/>
      <c r="AD21" s="18"/>
      <c r="AE21" s="18"/>
      <c r="AF21" s="18"/>
      <c r="AG21" s="31">
        <f t="shared" si="0"/>
        <v>0</v>
      </c>
      <c r="AH21" s="22"/>
      <c r="AI21" s="124"/>
      <c r="AJ21" s="124"/>
      <c r="AK21" s="26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</row>
    <row r="22" spans="2:237">
      <c r="B22" s="32"/>
      <c r="C22" s="32"/>
      <c r="D22" s="32"/>
      <c r="E22" s="32"/>
      <c r="F22" s="32"/>
      <c r="G22" s="32"/>
      <c r="H22" s="17"/>
      <c r="I22" s="17"/>
      <c r="J22" s="17"/>
      <c r="K22" s="17"/>
      <c r="L22" s="17"/>
      <c r="M22" s="17"/>
      <c r="N22" s="17"/>
      <c r="O22" s="20"/>
      <c r="P22" s="19"/>
      <c r="Q22" s="21"/>
      <c r="R22" s="21"/>
      <c r="S22" s="21"/>
      <c r="T22" s="21"/>
      <c r="U22" s="21"/>
      <c r="V22" s="21"/>
      <c r="W22" s="25"/>
      <c r="X22" s="25"/>
      <c r="Y22" s="25"/>
      <c r="Z22" s="21"/>
      <c r="AA22" s="18"/>
      <c r="AB22" s="18"/>
      <c r="AC22" s="18"/>
      <c r="AD22" s="18"/>
      <c r="AE22" s="18"/>
      <c r="AF22" s="18"/>
      <c r="AG22" s="31">
        <f t="shared" si="0"/>
        <v>0</v>
      </c>
      <c r="AH22" s="22"/>
      <c r="AI22" s="122"/>
      <c r="AJ22" s="122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</row>
    <row r="23" spans="2:237">
      <c r="B23" s="32"/>
      <c r="C23" s="32"/>
      <c r="D23" s="32"/>
      <c r="E23" s="32"/>
      <c r="F23" s="32"/>
      <c r="G23" s="32"/>
      <c r="H23" s="17"/>
      <c r="I23" s="17"/>
      <c r="J23" s="17"/>
      <c r="K23" s="17"/>
      <c r="L23" s="17"/>
      <c r="M23" s="17"/>
      <c r="N23" s="17"/>
      <c r="O23" s="20"/>
      <c r="P23" s="1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8"/>
      <c r="AB23" s="18"/>
      <c r="AC23" s="18"/>
      <c r="AD23" s="18"/>
      <c r="AE23" s="18"/>
      <c r="AF23" s="18"/>
      <c r="AG23" s="31">
        <f t="shared" si="0"/>
        <v>0</v>
      </c>
      <c r="AH23" s="22"/>
      <c r="AI23" s="123"/>
      <c r="AJ23" s="123"/>
      <c r="AK23" s="26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</row>
    <row r="24" spans="2:237">
      <c r="B24" s="32"/>
      <c r="C24" s="32"/>
      <c r="D24" s="32"/>
      <c r="E24" s="32"/>
      <c r="F24" s="32"/>
      <c r="G24" s="32"/>
      <c r="H24" s="17"/>
      <c r="I24" s="17"/>
      <c r="J24" s="17"/>
      <c r="K24" s="17"/>
      <c r="L24" s="17"/>
      <c r="M24" s="17"/>
      <c r="N24" s="17"/>
      <c r="O24" s="20"/>
      <c r="P24" s="19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8"/>
      <c r="AB24" s="18"/>
      <c r="AC24" s="18"/>
      <c r="AD24" s="18"/>
      <c r="AE24" s="18"/>
      <c r="AF24" s="18"/>
      <c r="AG24" s="31">
        <f t="shared" si="0"/>
        <v>0</v>
      </c>
      <c r="AH24" s="22"/>
      <c r="AI24" s="123"/>
      <c r="AJ24" s="123"/>
      <c r="AK24" s="26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</row>
    <row r="25" spans="2:237">
      <c r="B25" s="32"/>
      <c r="C25" s="32"/>
      <c r="D25" s="32"/>
      <c r="E25" s="32"/>
      <c r="F25" s="32"/>
      <c r="G25" s="32"/>
      <c r="H25" s="17"/>
      <c r="I25" s="17"/>
      <c r="J25" s="17"/>
      <c r="K25" s="17"/>
      <c r="L25" s="17"/>
      <c r="M25" s="17"/>
      <c r="N25" s="17"/>
      <c r="O25" s="20"/>
      <c r="P25" s="19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8"/>
      <c r="AB25" s="18"/>
      <c r="AC25" s="18"/>
      <c r="AD25" s="18"/>
      <c r="AE25" s="18"/>
      <c r="AF25" s="18"/>
      <c r="AG25" s="31">
        <f t="shared" si="0"/>
        <v>0</v>
      </c>
      <c r="AH25" s="22"/>
      <c r="AI25" s="124"/>
      <c r="AJ25" s="124"/>
      <c r="AK25" s="26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</row>
    <row r="26" spans="2:237">
      <c r="B26" s="32"/>
      <c r="C26" s="32"/>
      <c r="D26" s="32"/>
      <c r="E26" s="32"/>
      <c r="F26" s="32"/>
      <c r="G26" s="32"/>
      <c r="H26" s="17"/>
      <c r="I26" s="17"/>
      <c r="J26" s="17"/>
      <c r="K26" s="17"/>
      <c r="L26" s="17"/>
      <c r="M26" s="17"/>
      <c r="N26" s="17"/>
      <c r="O26" s="20"/>
      <c r="P26" s="19"/>
      <c r="Q26" s="21"/>
      <c r="R26" s="21"/>
      <c r="S26" s="21"/>
      <c r="T26" s="21"/>
      <c r="U26" s="21"/>
      <c r="V26" s="21"/>
      <c r="W26" s="25"/>
      <c r="X26" s="25"/>
      <c r="Y26" s="25"/>
      <c r="Z26" s="21"/>
      <c r="AA26" s="18"/>
      <c r="AB26" s="18"/>
      <c r="AC26" s="18"/>
      <c r="AD26" s="18"/>
      <c r="AE26" s="18"/>
      <c r="AF26" s="18"/>
      <c r="AG26" s="31">
        <f t="shared" si="0"/>
        <v>0</v>
      </c>
      <c r="AH26" s="22"/>
      <c r="AI26" s="122"/>
      <c r="AJ26" s="122"/>
    </row>
    <row r="27" spans="2:237">
      <c r="B27" s="32"/>
      <c r="C27" s="32"/>
      <c r="D27" s="32"/>
      <c r="E27" s="32"/>
      <c r="F27" s="32"/>
      <c r="G27" s="32"/>
      <c r="H27" s="17"/>
      <c r="I27" s="17"/>
      <c r="J27" s="17"/>
      <c r="K27" s="17"/>
      <c r="L27" s="17"/>
      <c r="M27" s="17"/>
      <c r="N27" s="17"/>
      <c r="O27" s="20"/>
      <c r="P27" s="19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8"/>
      <c r="AB27" s="18"/>
      <c r="AC27" s="18"/>
      <c r="AD27" s="18"/>
      <c r="AE27" s="18"/>
      <c r="AF27" s="18"/>
      <c r="AG27" s="31">
        <f t="shared" si="0"/>
        <v>0</v>
      </c>
      <c r="AH27" s="22"/>
      <c r="AI27" s="123"/>
      <c r="AJ27" s="123"/>
    </row>
    <row r="28" spans="2:237">
      <c r="B28" s="32"/>
      <c r="C28" s="32"/>
      <c r="D28" s="32"/>
      <c r="E28" s="32"/>
      <c r="F28" s="32"/>
      <c r="G28" s="32"/>
      <c r="H28" s="17"/>
      <c r="I28" s="17"/>
      <c r="J28" s="17"/>
      <c r="K28" s="17"/>
      <c r="L28" s="17"/>
      <c r="M28" s="17"/>
      <c r="N28" s="17"/>
      <c r="O28" s="20"/>
      <c r="P28" s="19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8"/>
      <c r="AB28" s="18"/>
      <c r="AC28" s="18"/>
      <c r="AD28" s="18"/>
      <c r="AE28" s="18"/>
      <c r="AF28" s="18"/>
      <c r="AG28" s="31">
        <f t="shared" si="0"/>
        <v>0</v>
      </c>
      <c r="AH28" s="22"/>
      <c r="AI28" s="123"/>
      <c r="AJ28" s="123"/>
    </row>
    <row r="29" spans="2:237">
      <c r="B29" s="32"/>
      <c r="C29" s="32"/>
      <c r="D29" s="32"/>
      <c r="E29" s="32"/>
      <c r="F29" s="32"/>
      <c r="G29" s="32"/>
      <c r="H29" s="17"/>
      <c r="I29" s="17"/>
      <c r="J29" s="17"/>
      <c r="K29" s="17"/>
      <c r="L29" s="17"/>
      <c r="M29" s="17"/>
      <c r="N29" s="17"/>
      <c r="O29" s="20"/>
      <c r="P29" s="19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8"/>
      <c r="AB29" s="18"/>
      <c r="AC29" s="18"/>
      <c r="AD29" s="18"/>
      <c r="AE29" s="18"/>
      <c r="AF29" s="18"/>
      <c r="AG29" s="31">
        <f t="shared" si="0"/>
        <v>0</v>
      </c>
      <c r="AH29" s="22"/>
      <c r="AI29" s="124"/>
      <c r="AJ29" s="124"/>
    </row>
    <row r="30" spans="2:237">
      <c r="B30" s="32"/>
      <c r="C30" s="32"/>
      <c r="D30" s="32"/>
      <c r="E30" s="32"/>
      <c r="F30" s="32"/>
      <c r="G30" s="32"/>
      <c r="H30" s="17"/>
      <c r="I30" s="17"/>
      <c r="J30" s="17"/>
      <c r="K30" s="17"/>
      <c r="L30" s="17"/>
      <c r="M30" s="17"/>
      <c r="N30" s="17"/>
      <c r="O30" s="20"/>
      <c r="P30" s="19"/>
      <c r="Q30" s="21"/>
      <c r="R30" s="21"/>
      <c r="S30" s="21"/>
      <c r="T30" s="21"/>
      <c r="U30" s="21"/>
      <c r="V30" s="21"/>
      <c r="W30" s="25"/>
      <c r="X30" s="25"/>
      <c r="Y30" s="25"/>
      <c r="Z30" s="21"/>
      <c r="AA30" s="18"/>
      <c r="AB30" s="18"/>
      <c r="AC30" s="18"/>
      <c r="AD30" s="18"/>
      <c r="AE30" s="18"/>
      <c r="AF30" s="18"/>
      <c r="AG30" s="31">
        <f t="shared" si="0"/>
        <v>0</v>
      </c>
      <c r="AH30" s="22"/>
      <c r="AI30" s="122"/>
      <c r="AJ30" s="122"/>
    </row>
    <row r="31" spans="2:237">
      <c r="B31" s="32"/>
      <c r="C31" s="32"/>
      <c r="D31" s="32"/>
      <c r="E31" s="32"/>
      <c r="F31" s="32"/>
      <c r="G31" s="32"/>
      <c r="H31" s="17"/>
      <c r="I31" s="17"/>
      <c r="J31" s="17"/>
      <c r="K31" s="17"/>
      <c r="L31" s="17"/>
      <c r="M31" s="17"/>
      <c r="N31" s="17"/>
      <c r="O31" s="20"/>
      <c r="P31" s="1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8"/>
      <c r="AB31" s="18"/>
      <c r="AC31" s="18"/>
      <c r="AD31" s="18"/>
      <c r="AE31" s="18"/>
      <c r="AF31" s="18"/>
      <c r="AG31" s="31">
        <f t="shared" si="0"/>
        <v>0</v>
      </c>
      <c r="AH31" s="22"/>
      <c r="AI31" s="123"/>
      <c r="AJ31" s="123"/>
    </row>
    <row r="32" spans="2:237">
      <c r="B32" s="32"/>
      <c r="C32" s="32"/>
      <c r="D32" s="32"/>
      <c r="E32" s="32"/>
      <c r="F32" s="32"/>
      <c r="G32" s="32"/>
      <c r="H32" s="17"/>
      <c r="I32" s="17"/>
      <c r="J32" s="17"/>
      <c r="K32" s="17"/>
      <c r="L32" s="17"/>
      <c r="M32" s="17"/>
      <c r="N32" s="17"/>
      <c r="O32" s="20"/>
      <c r="P32" s="1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8"/>
      <c r="AB32" s="18"/>
      <c r="AC32" s="18"/>
      <c r="AD32" s="18"/>
      <c r="AE32" s="18"/>
      <c r="AF32" s="18"/>
      <c r="AG32" s="31">
        <f t="shared" si="0"/>
        <v>0</v>
      </c>
      <c r="AH32" s="22"/>
      <c r="AI32" s="123"/>
      <c r="AJ32" s="123"/>
    </row>
    <row r="33" spans="2:36">
      <c r="B33" s="32"/>
      <c r="C33" s="32"/>
      <c r="D33" s="32"/>
      <c r="E33" s="32"/>
      <c r="F33" s="32"/>
      <c r="G33" s="32"/>
      <c r="H33" s="17"/>
      <c r="I33" s="17"/>
      <c r="J33" s="17"/>
      <c r="K33" s="17"/>
      <c r="L33" s="17"/>
      <c r="M33" s="17"/>
      <c r="N33" s="17"/>
      <c r="O33" s="20"/>
      <c r="P33" s="1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8"/>
      <c r="AB33" s="18"/>
      <c r="AC33" s="18"/>
      <c r="AD33" s="18"/>
      <c r="AE33" s="18"/>
      <c r="AF33" s="18"/>
      <c r="AG33" s="31">
        <f t="shared" si="0"/>
        <v>0</v>
      </c>
      <c r="AH33" s="22"/>
      <c r="AI33" s="124"/>
      <c r="AJ33" s="124"/>
    </row>
    <row r="34" spans="2:36">
      <c r="B34" s="32"/>
      <c r="C34" s="32"/>
      <c r="D34" s="32"/>
      <c r="E34" s="32"/>
      <c r="F34" s="32"/>
      <c r="G34" s="32"/>
      <c r="H34" s="17"/>
      <c r="I34" s="17"/>
      <c r="J34" s="17"/>
      <c r="K34" s="17"/>
      <c r="L34" s="17"/>
      <c r="M34" s="17"/>
      <c r="N34" s="17"/>
      <c r="O34" s="20"/>
      <c r="P34" s="19"/>
      <c r="Q34" s="21"/>
      <c r="R34" s="21"/>
      <c r="S34" s="21"/>
      <c r="T34" s="21"/>
      <c r="U34" s="21"/>
      <c r="V34" s="21"/>
      <c r="W34" s="25"/>
      <c r="X34" s="25"/>
      <c r="Y34" s="25"/>
      <c r="Z34" s="21"/>
      <c r="AA34" s="18"/>
      <c r="AB34" s="18"/>
      <c r="AC34" s="18"/>
      <c r="AD34" s="18"/>
      <c r="AE34" s="18"/>
      <c r="AF34" s="18"/>
      <c r="AG34" s="31">
        <f t="shared" si="0"/>
        <v>0</v>
      </c>
      <c r="AH34" s="22"/>
      <c r="AI34" s="122"/>
      <c r="AJ34" s="122"/>
    </row>
    <row r="35" spans="2:36">
      <c r="B35" s="32"/>
      <c r="C35" s="32"/>
      <c r="D35" s="32"/>
      <c r="E35" s="32"/>
      <c r="F35" s="32"/>
      <c r="G35" s="32"/>
      <c r="H35" s="17"/>
      <c r="I35" s="17"/>
      <c r="J35" s="17"/>
      <c r="K35" s="17"/>
      <c r="L35" s="17"/>
      <c r="M35" s="17"/>
      <c r="N35" s="17"/>
      <c r="O35" s="20"/>
      <c r="P35" s="1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8"/>
      <c r="AB35" s="18"/>
      <c r="AC35" s="18"/>
      <c r="AD35" s="18"/>
      <c r="AE35" s="18"/>
      <c r="AF35" s="18"/>
      <c r="AG35" s="31">
        <f t="shared" si="0"/>
        <v>0</v>
      </c>
      <c r="AH35" s="22"/>
      <c r="AI35" s="123"/>
      <c r="AJ35" s="123"/>
    </row>
    <row r="36" spans="2:36">
      <c r="B36" s="32"/>
      <c r="C36" s="32"/>
      <c r="D36" s="32"/>
      <c r="E36" s="32"/>
      <c r="F36" s="32"/>
      <c r="G36" s="32"/>
      <c r="H36" s="17"/>
      <c r="I36" s="17"/>
      <c r="J36" s="17"/>
      <c r="K36" s="17"/>
      <c r="L36" s="17"/>
      <c r="M36" s="17"/>
      <c r="N36" s="17"/>
      <c r="O36" s="20"/>
      <c r="P36" s="19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8"/>
      <c r="AB36" s="18"/>
      <c r="AC36" s="18"/>
      <c r="AD36" s="18"/>
      <c r="AE36" s="18"/>
      <c r="AF36" s="18"/>
      <c r="AG36" s="31">
        <f t="shared" si="0"/>
        <v>0</v>
      </c>
      <c r="AH36" s="22"/>
      <c r="AI36" s="123"/>
      <c r="AJ36" s="123"/>
    </row>
    <row r="37" spans="2:36">
      <c r="B37" s="32"/>
      <c r="C37" s="32"/>
      <c r="D37" s="32"/>
      <c r="E37" s="32"/>
      <c r="F37" s="32"/>
      <c r="G37" s="32"/>
      <c r="H37" s="17"/>
      <c r="I37" s="17"/>
      <c r="J37" s="17"/>
      <c r="K37" s="17"/>
      <c r="L37" s="17"/>
      <c r="M37" s="17"/>
      <c r="N37" s="17"/>
      <c r="O37" s="20"/>
      <c r="P37" s="19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8"/>
      <c r="AB37" s="18"/>
      <c r="AC37" s="18"/>
      <c r="AD37" s="18"/>
      <c r="AE37" s="18"/>
      <c r="AF37" s="18"/>
      <c r="AG37" s="31">
        <f t="shared" si="0"/>
        <v>0</v>
      </c>
      <c r="AH37" s="22"/>
      <c r="AI37" s="124"/>
      <c r="AJ37" s="124"/>
    </row>
    <row r="38" spans="2:36">
      <c r="B38" s="32"/>
      <c r="C38" s="32"/>
      <c r="D38" s="32"/>
      <c r="E38" s="32"/>
      <c r="F38" s="32"/>
      <c r="G38" s="32"/>
      <c r="H38" s="17"/>
      <c r="I38" s="17"/>
      <c r="J38" s="17"/>
      <c r="K38" s="17"/>
      <c r="L38" s="17"/>
      <c r="M38" s="17"/>
      <c r="N38" s="17"/>
      <c r="O38" s="20"/>
      <c r="P38" s="19"/>
      <c r="Q38" s="21"/>
      <c r="R38" s="21"/>
      <c r="S38" s="21"/>
      <c r="T38" s="21"/>
      <c r="U38" s="21"/>
      <c r="V38" s="21"/>
      <c r="W38" s="25"/>
      <c r="X38" s="25"/>
      <c r="Y38" s="25"/>
      <c r="Z38" s="21"/>
      <c r="AA38" s="18"/>
      <c r="AB38" s="18"/>
      <c r="AC38" s="18"/>
      <c r="AD38" s="18"/>
      <c r="AE38" s="18"/>
      <c r="AF38" s="18"/>
      <c r="AG38" s="31">
        <f t="shared" si="0"/>
        <v>0</v>
      </c>
      <c r="AH38" s="22"/>
      <c r="AI38" s="122"/>
      <c r="AJ38" s="122"/>
    </row>
    <row r="39" spans="2:36">
      <c r="B39" s="32"/>
      <c r="C39" s="32"/>
      <c r="D39" s="32"/>
      <c r="E39" s="32"/>
      <c r="F39" s="32"/>
      <c r="G39" s="32"/>
      <c r="H39" s="17"/>
      <c r="I39" s="17"/>
      <c r="J39" s="17"/>
      <c r="K39" s="17"/>
      <c r="L39" s="17"/>
      <c r="M39" s="17"/>
      <c r="N39" s="17"/>
      <c r="O39" s="20"/>
      <c r="P39" s="1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8"/>
      <c r="AB39" s="18"/>
      <c r="AC39" s="18"/>
      <c r="AD39" s="18"/>
      <c r="AE39" s="18"/>
      <c r="AF39" s="18"/>
      <c r="AG39" s="31">
        <f t="shared" si="0"/>
        <v>0</v>
      </c>
      <c r="AH39" s="22"/>
      <c r="AI39" s="123"/>
      <c r="AJ39" s="123"/>
    </row>
    <row r="40" spans="2:36">
      <c r="B40" s="32"/>
      <c r="C40" s="32"/>
      <c r="D40" s="32"/>
      <c r="E40" s="32"/>
      <c r="F40" s="32"/>
      <c r="G40" s="32"/>
      <c r="H40" s="17"/>
      <c r="I40" s="17"/>
      <c r="J40" s="17"/>
      <c r="K40" s="17"/>
      <c r="L40" s="17"/>
      <c r="M40" s="17"/>
      <c r="N40" s="17"/>
      <c r="O40" s="20"/>
      <c r="P40" s="19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8"/>
      <c r="AB40" s="18"/>
      <c r="AC40" s="18"/>
      <c r="AD40" s="18"/>
      <c r="AE40" s="18"/>
      <c r="AF40" s="18"/>
      <c r="AG40" s="31">
        <f t="shared" si="0"/>
        <v>0</v>
      </c>
      <c r="AH40" s="22"/>
      <c r="AI40" s="123"/>
      <c r="AJ40" s="123"/>
    </row>
    <row r="41" spans="2:36">
      <c r="B41" s="32"/>
      <c r="C41" s="32"/>
      <c r="D41" s="32"/>
      <c r="E41" s="32"/>
      <c r="F41" s="32"/>
      <c r="G41" s="32"/>
      <c r="H41" s="17"/>
      <c r="I41" s="17"/>
      <c r="J41" s="17"/>
      <c r="K41" s="17"/>
      <c r="L41" s="17"/>
      <c r="M41" s="17"/>
      <c r="N41" s="17"/>
      <c r="O41" s="20"/>
      <c r="P41" s="19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8"/>
      <c r="AB41" s="18"/>
      <c r="AC41" s="18"/>
      <c r="AD41" s="18"/>
      <c r="AE41" s="18"/>
      <c r="AF41" s="18"/>
      <c r="AG41" s="31">
        <f t="shared" si="0"/>
        <v>0</v>
      </c>
      <c r="AH41" s="22"/>
      <c r="AI41" s="124"/>
      <c r="AJ41" s="124"/>
    </row>
    <row r="42" spans="2:36">
      <c r="B42" s="32"/>
      <c r="C42" s="32"/>
      <c r="D42" s="32"/>
      <c r="E42" s="32"/>
      <c r="F42" s="32"/>
      <c r="G42" s="32"/>
      <c r="H42" s="17"/>
      <c r="I42" s="17"/>
      <c r="J42" s="17"/>
      <c r="K42" s="17"/>
      <c r="L42" s="17"/>
      <c r="M42" s="17"/>
      <c r="N42" s="17"/>
      <c r="O42" s="20"/>
      <c r="P42" s="19"/>
      <c r="Q42" s="21"/>
      <c r="R42" s="21"/>
      <c r="S42" s="21"/>
      <c r="T42" s="21"/>
      <c r="U42" s="21"/>
      <c r="V42" s="21"/>
      <c r="W42" s="25"/>
      <c r="X42" s="25"/>
      <c r="Y42" s="25"/>
      <c r="Z42" s="21"/>
      <c r="AA42" s="18"/>
      <c r="AB42" s="18"/>
      <c r="AC42" s="18"/>
      <c r="AD42" s="18"/>
      <c r="AE42" s="18"/>
      <c r="AF42" s="18"/>
      <c r="AG42" s="31">
        <f t="shared" si="0"/>
        <v>0</v>
      </c>
      <c r="AH42" s="22"/>
      <c r="AI42" s="122"/>
      <c r="AJ42" s="122"/>
    </row>
    <row r="43" spans="2:36">
      <c r="B43" s="32"/>
      <c r="C43" s="32"/>
      <c r="D43" s="32"/>
      <c r="E43" s="32"/>
      <c r="F43" s="32"/>
      <c r="G43" s="32"/>
      <c r="H43" s="17"/>
      <c r="I43" s="17"/>
      <c r="J43" s="17"/>
      <c r="K43" s="17"/>
      <c r="L43" s="17"/>
      <c r="M43" s="17"/>
      <c r="N43" s="17"/>
      <c r="O43" s="20"/>
      <c r="P43" s="19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8"/>
      <c r="AB43" s="18"/>
      <c r="AC43" s="18"/>
      <c r="AD43" s="18"/>
      <c r="AE43" s="18"/>
      <c r="AF43" s="18"/>
      <c r="AG43" s="31">
        <f t="shared" si="0"/>
        <v>0</v>
      </c>
      <c r="AH43" s="22"/>
      <c r="AI43" s="123"/>
      <c r="AJ43" s="123"/>
    </row>
    <row r="44" spans="2:36">
      <c r="B44" s="32"/>
      <c r="C44" s="32"/>
      <c r="D44" s="32"/>
      <c r="E44" s="32"/>
      <c r="F44" s="32"/>
      <c r="G44" s="32"/>
      <c r="H44" s="17"/>
      <c r="I44" s="17"/>
      <c r="J44" s="17"/>
      <c r="K44" s="17"/>
      <c r="L44" s="17"/>
      <c r="M44" s="17"/>
      <c r="N44" s="17"/>
      <c r="O44" s="20"/>
      <c r="P44" s="19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8"/>
      <c r="AB44" s="18"/>
      <c r="AC44" s="18"/>
      <c r="AD44" s="18"/>
      <c r="AE44" s="18"/>
      <c r="AF44" s="18"/>
      <c r="AG44" s="31">
        <f t="shared" si="0"/>
        <v>0</v>
      </c>
      <c r="AH44" s="22"/>
      <c r="AI44" s="123"/>
      <c r="AJ44" s="123"/>
    </row>
    <row r="45" spans="2:36">
      <c r="B45" s="32"/>
      <c r="C45" s="32"/>
      <c r="D45" s="32"/>
      <c r="E45" s="32"/>
      <c r="F45" s="32"/>
      <c r="G45" s="32"/>
      <c r="H45" s="17"/>
      <c r="I45" s="17"/>
      <c r="J45" s="17"/>
      <c r="K45" s="17"/>
      <c r="L45" s="17"/>
      <c r="M45" s="17"/>
      <c r="N45" s="17"/>
      <c r="O45" s="20"/>
      <c r="P45" s="1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18"/>
      <c r="AB45" s="18"/>
      <c r="AC45" s="18"/>
      <c r="AD45" s="18"/>
      <c r="AE45" s="18"/>
      <c r="AF45" s="18"/>
      <c r="AG45" s="31">
        <f t="shared" si="0"/>
        <v>0</v>
      </c>
      <c r="AH45" s="22"/>
      <c r="AI45" s="124"/>
      <c r="AJ45" s="124"/>
    </row>
    <row r="46" spans="2:36">
      <c r="B46" s="32"/>
      <c r="C46" s="32"/>
      <c r="D46" s="32"/>
      <c r="E46" s="32"/>
      <c r="F46" s="32"/>
      <c r="G46" s="32"/>
      <c r="H46" s="17"/>
      <c r="I46" s="17"/>
      <c r="J46" s="17"/>
      <c r="K46" s="17"/>
      <c r="L46" s="17"/>
      <c r="M46" s="17"/>
      <c r="N46" s="17"/>
      <c r="O46" s="20"/>
      <c r="P46" s="19"/>
      <c r="Q46" s="21"/>
      <c r="R46" s="21"/>
      <c r="S46" s="21"/>
      <c r="T46" s="21"/>
      <c r="U46" s="21"/>
      <c r="V46" s="21"/>
      <c r="W46" s="25"/>
      <c r="X46" s="25"/>
      <c r="Y46" s="25"/>
      <c r="Z46" s="21"/>
      <c r="AA46" s="18"/>
      <c r="AB46" s="18"/>
      <c r="AC46" s="18"/>
      <c r="AD46" s="18"/>
      <c r="AE46" s="18"/>
      <c r="AF46" s="18"/>
      <c r="AG46" s="31">
        <f t="shared" si="0"/>
        <v>0</v>
      </c>
      <c r="AH46" s="22"/>
      <c r="AI46" s="122"/>
      <c r="AJ46" s="122"/>
    </row>
    <row r="47" spans="2:36">
      <c r="B47" s="32"/>
      <c r="C47" s="32"/>
      <c r="D47" s="32"/>
      <c r="E47" s="32"/>
      <c r="F47" s="32"/>
      <c r="G47" s="32"/>
      <c r="H47" s="17"/>
      <c r="I47" s="17"/>
      <c r="J47" s="17"/>
      <c r="K47" s="17"/>
      <c r="L47" s="17"/>
      <c r="M47" s="17"/>
      <c r="N47" s="17"/>
      <c r="O47" s="20"/>
      <c r="P47" s="19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18"/>
      <c r="AB47" s="18"/>
      <c r="AC47" s="18"/>
      <c r="AD47" s="18"/>
      <c r="AE47" s="18"/>
      <c r="AF47" s="18"/>
      <c r="AG47" s="31">
        <f t="shared" si="0"/>
        <v>0</v>
      </c>
      <c r="AH47" s="22"/>
      <c r="AI47" s="123"/>
      <c r="AJ47" s="123"/>
    </row>
    <row r="48" spans="2:36">
      <c r="B48" s="32"/>
      <c r="C48" s="32"/>
      <c r="D48" s="32"/>
      <c r="E48" s="32"/>
      <c r="F48" s="32"/>
      <c r="G48" s="32"/>
      <c r="H48" s="17"/>
      <c r="I48" s="17"/>
      <c r="J48" s="17"/>
      <c r="K48" s="17"/>
      <c r="L48" s="17"/>
      <c r="M48" s="17"/>
      <c r="N48" s="17"/>
      <c r="O48" s="20"/>
      <c r="P48" s="19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8"/>
      <c r="AB48" s="18"/>
      <c r="AC48" s="18"/>
      <c r="AD48" s="18"/>
      <c r="AE48" s="18"/>
      <c r="AF48" s="18"/>
      <c r="AG48" s="31">
        <f t="shared" si="0"/>
        <v>0</v>
      </c>
      <c r="AH48" s="22"/>
      <c r="AI48" s="123"/>
      <c r="AJ48" s="123"/>
    </row>
    <row r="49" spans="2:36">
      <c r="B49" s="32"/>
      <c r="C49" s="32"/>
      <c r="D49" s="32"/>
      <c r="E49" s="32"/>
      <c r="F49" s="32"/>
      <c r="G49" s="32"/>
      <c r="H49" s="17"/>
      <c r="I49" s="17"/>
      <c r="J49" s="17"/>
      <c r="K49" s="17"/>
      <c r="L49" s="17"/>
      <c r="M49" s="17"/>
      <c r="N49" s="17"/>
      <c r="O49" s="20"/>
      <c r="P49" s="19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18"/>
      <c r="AB49" s="18"/>
      <c r="AC49" s="18"/>
      <c r="AD49" s="18"/>
      <c r="AE49" s="18"/>
      <c r="AF49" s="18"/>
      <c r="AG49" s="31">
        <f t="shared" si="0"/>
        <v>0</v>
      </c>
      <c r="AH49" s="22"/>
      <c r="AI49" s="124"/>
      <c r="AJ49" s="124"/>
    </row>
    <row r="50" spans="2:36">
      <c r="B50" s="32"/>
      <c r="C50" s="32"/>
      <c r="D50" s="32"/>
      <c r="E50" s="32"/>
      <c r="F50" s="32"/>
      <c r="G50" s="32"/>
      <c r="H50" s="17"/>
      <c r="I50" s="17"/>
      <c r="J50" s="17"/>
      <c r="K50" s="17"/>
      <c r="L50" s="17"/>
      <c r="M50" s="17"/>
      <c r="N50" s="17"/>
      <c r="O50" s="20"/>
      <c r="P50" s="19"/>
      <c r="Q50" s="21"/>
      <c r="R50" s="21"/>
      <c r="S50" s="21"/>
      <c r="T50" s="21"/>
      <c r="U50" s="21"/>
      <c r="V50" s="21"/>
      <c r="W50" s="25"/>
      <c r="X50" s="25"/>
      <c r="Y50" s="25"/>
      <c r="Z50" s="21"/>
      <c r="AA50" s="18"/>
      <c r="AB50" s="18"/>
      <c r="AC50" s="18"/>
      <c r="AD50" s="18"/>
      <c r="AE50" s="18"/>
      <c r="AF50" s="18"/>
      <c r="AG50" s="31">
        <f t="shared" si="0"/>
        <v>0</v>
      </c>
      <c r="AH50" s="22"/>
      <c r="AI50" s="122"/>
      <c r="AJ50" s="122"/>
    </row>
    <row r="51" spans="2:36">
      <c r="B51" s="32"/>
      <c r="C51" s="32"/>
      <c r="D51" s="32"/>
      <c r="E51" s="32"/>
      <c r="F51" s="32"/>
      <c r="G51" s="32"/>
      <c r="H51" s="17"/>
      <c r="I51" s="17"/>
      <c r="J51" s="17"/>
      <c r="K51" s="17"/>
      <c r="L51" s="17"/>
      <c r="M51" s="17"/>
      <c r="N51" s="17"/>
      <c r="O51" s="20"/>
      <c r="P51" s="19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8"/>
      <c r="AB51" s="18"/>
      <c r="AC51" s="18"/>
      <c r="AD51" s="18"/>
      <c r="AE51" s="18"/>
      <c r="AF51" s="18"/>
      <c r="AG51" s="31">
        <f t="shared" si="0"/>
        <v>0</v>
      </c>
      <c r="AH51" s="22"/>
      <c r="AI51" s="123"/>
      <c r="AJ51" s="123"/>
    </row>
    <row r="52" spans="2:36">
      <c r="B52" s="32"/>
      <c r="C52" s="32"/>
      <c r="D52" s="32"/>
      <c r="E52" s="32"/>
      <c r="F52" s="32"/>
      <c r="G52" s="32"/>
      <c r="H52" s="17"/>
      <c r="I52" s="17"/>
      <c r="J52" s="17"/>
      <c r="K52" s="17"/>
      <c r="L52" s="17"/>
      <c r="M52" s="17"/>
      <c r="N52" s="17"/>
      <c r="O52" s="20"/>
      <c r="P52" s="19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8"/>
      <c r="AB52" s="18"/>
      <c r="AC52" s="18"/>
      <c r="AD52" s="18"/>
      <c r="AE52" s="18"/>
      <c r="AF52" s="18"/>
      <c r="AG52" s="31">
        <f t="shared" si="0"/>
        <v>0</v>
      </c>
      <c r="AH52" s="22"/>
      <c r="AI52" s="123"/>
      <c r="AJ52" s="123"/>
    </row>
    <row r="53" spans="2:36">
      <c r="B53" s="32"/>
      <c r="C53" s="32"/>
      <c r="D53" s="32"/>
      <c r="E53" s="32"/>
      <c r="F53" s="32"/>
      <c r="G53" s="32"/>
      <c r="H53" s="17"/>
      <c r="I53" s="17"/>
      <c r="J53" s="17"/>
      <c r="K53" s="17"/>
      <c r="L53" s="17"/>
      <c r="M53" s="17"/>
      <c r="N53" s="17"/>
      <c r="O53" s="20"/>
      <c r="P53" s="19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18"/>
      <c r="AC53" s="18"/>
      <c r="AD53" s="18"/>
      <c r="AE53" s="18"/>
      <c r="AF53" s="18"/>
      <c r="AG53" s="31">
        <f t="shared" si="0"/>
        <v>0</v>
      </c>
      <c r="AH53" s="22"/>
      <c r="AI53" s="124"/>
      <c r="AJ53" s="124"/>
    </row>
    <row r="54" spans="2:36">
      <c r="B54" s="32"/>
      <c r="C54" s="32"/>
      <c r="D54" s="32"/>
      <c r="E54" s="32"/>
      <c r="F54" s="32"/>
      <c r="G54" s="32"/>
      <c r="H54" s="17"/>
      <c r="I54" s="17"/>
      <c r="J54" s="17"/>
      <c r="K54" s="17"/>
      <c r="L54" s="17"/>
      <c r="M54" s="17"/>
      <c r="N54" s="17"/>
      <c r="O54" s="20"/>
      <c r="P54" s="19"/>
      <c r="Q54" s="21"/>
      <c r="R54" s="21"/>
      <c r="S54" s="21"/>
      <c r="T54" s="21"/>
      <c r="U54" s="21"/>
      <c r="V54" s="21"/>
      <c r="W54" s="25"/>
      <c r="X54" s="25"/>
      <c r="Y54" s="25"/>
      <c r="Z54" s="21"/>
      <c r="AA54" s="18"/>
      <c r="AB54" s="18"/>
      <c r="AC54" s="18"/>
      <c r="AD54" s="18"/>
      <c r="AE54" s="18"/>
      <c r="AF54" s="18"/>
      <c r="AG54" s="31">
        <f t="shared" si="0"/>
        <v>0</v>
      </c>
      <c r="AH54" s="22"/>
      <c r="AI54" s="122"/>
      <c r="AJ54" s="122"/>
    </row>
    <row r="55" spans="2:36">
      <c r="B55" s="32"/>
      <c r="C55" s="32"/>
      <c r="D55" s="32"/>
      <c r="E55" s="32"/>
      <c r="F55" s="32"/>
      <c r="G55" s="32"/>
      <c r="H55" s="17"/>
      <c r="I55" s="17"/>
      <c r="J55" s="17"/>
      <c r="K55" s="17"/>
      <c r="L55" s="17"/>
      <c r="M55" s="17"/>
      <c r="N55" s="17"/>
      <c r="O55" s="20"/>
      <c r="P55" s="19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8"/>
      <c r="AB55" s="18"/>
      <c r="AC55" s="18"/>
      <c r="AD55" s="18"/>
      <c r="AE55" s="18"/>
      <c r="AF55" s="18"/>
      <c r="AG55" s="31">
        <f t="shared" si="0"/>
        <v>0</v>
      </c>
      <c r="AH55" s="22"/>
      <c r="AI55" s="123"/>
      <c r="AJ55" s="123"/>
    </row>
    <row r="56" spans="2:36">
      <c r="B56" s="32"/>
      <c r="C56" s="32"/>
      <c r="D56" s="32"/>
      <c r="E56" s="32"/>
      <c r="F56" s="32"/>
      <c r="G56" s="32"/>
      <c r="H56" s="17"/>
      <c r="I56" s="17"/>
      <c r="J56" s="17"/>
      <c r="K56" s="17"/>
      <c r="L56" s="17"/>
      <c r="M56" s="17"/>
      <c r="N56" s="17"/>
      <c r="O56" s="20"/>
      <c r="P56" s="19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8"/>
      <c r="AB56" s="18"/>
      <c r="AC56" s="18"/>
      <c r="AD56" s="18"/>
      <c r="AE56" s="18"/>
      <c r="AF56" s="18"/>
      <c r="AG56" s="31">
        <f t="shared" si="0"/>
        <v>0</v>
      </c>
      <c r="AH56" s="22"/>
      <c r="AI56" s="123"/>
      <c r="AJ56" s="123"/>
    </row>
    <row r="57" spans="2:36">
      <c r="B57" s="32"/>
      <c r="C57" s="32"/>
      <c r="D57" s="32"/>
      <c r="E57" s="32"/>
      <c r="F57" s="32"/>
      <c r="G57" s="32"/>
      <c r="H57" s="17"/>
      <c r="I57" s="17"/>
      <c r="J57" s="17"/>
      <c r="K57" s="17"/>
      <c r="L57" s="17"/>
      <c r="M57" s="17"/>
      <c r="N57" s="17"/>
      <c r="O57" s="20"/>
      <c r="P57" s="19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8"/>
      <c r="AB57" s="18"/>
      <c r="AC57" s="18"/>
      <c r="AD57" s="18"/>
      <c r="AE57" s="18"/>
      <c r="AF57" s="18"/>
      <c r="AG57" s="31">
        <f t="shared" si="0"/>
        <v>0</v>
      </c>
      <c r="AH57" s="22"/>
      <c r="AI57" s="124"/>
      <c r="AJ57" s="124"/>
    </row>
    <row r="58" spans="2:36">
      <c r="B58" s="32"/>
      <c r="C58" s="32"/>
      <c r="D58" s="32"/>
      <c r="E58" s="32"/>
      <c r="F58" s="32"/>
      <c r="G58" s="32"/>
      <c r="H58" s="17"/>
      <c r="I58" s="17"/>
      <c r="J58" s="17"/>
      <c r="K58" s="17"/>
      <c r="L58" s="17"/>
      <c r="M58" s="17"/>
      <c r="N58" s="17"/>
      <c r="O58" s="20"/>
      <c r="P58" s="19"/>
      <c r="Q58" s="21"/>
      <c r="R58" s="21"/>
      <c r="S58" s="21"/>
      <c r="T58" s="21"/>
      <c r="U58" s="21"/>
      <c r="V58" s="21"/>
      <c r="W58" s="25"/>
      <c r="X58" s="25"/>
      <c r="Y58" s="25"/>
      <c r="Z58" s="21"/>
      <c r="AA58" s="18"/>
      <c r="AB58" s="18"/>
      <c r="AC58" s="18"/>
      <c r="AD58" s="18"/>
      <c r="AE58" s="18"/>
      <c r="AF58" s="18"/>
      <c r="AG58" s="31">
        <f t="shared" si="0"/>
        <v>0</v>
      </c>
      <c r="AH58" s="22"/>
      <c r="AI58" s="122"/>
      <c r="AJ58" s="122"/>
    </row>
    <row r="59" spans="2:36">
      <c r="B59" s="32"/>
      <c r="C59" s="32"/>
      <c r="D59" s="32"/>
      <c r="E59" s="32"/>
      <c r="F59" s="32"/>
      <c r="G59" s="32"/>
      <c r="H59" s="17"/>
      <c r="I59" s="17"/>
      <c r="J59" s="17"/>
      <c r="K59" s="17"/>
      <c r="L59" s="17"/>
      <c r="M59" s="17"/>
      <c r="N59" s="17"/>
      <c r="O59" s="20"/>
      <c r="P59" s="1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8"/>
      <c r="AB59" s="18"/>
      <c r="AC59" s="18"/>
      <c r="AD59" s="18"/>
      <c r="AE59" s="18"/>
      <c r="AF59" s="18"/>
      <c r="AG59" s="31">
        <f t="shared" si="0"/>
        <v>0</v>
      </c>
      <c r="AH59" s="22"/>
      <c r="AI59" s="123"/>
      <c r="AJ59" s="123"/>
    </row>
    <row r="60" spans="2:36">
      <c r="B60" s="32"/>
      <c r="C60" s="32"/>
      <c r="D60" s="32"/>
      <c r="E60" s="32"/>
      <c r="F60" s="32"/>
      <c r="G60" s="32"/>
      <c r="H60" s="17"/>
      <c r="I60" s="17"/>
      <c r="J60" s="17"/>
      <c r="K60" s="17"/>
      <c r="L60" s="17"/>
      <c r="M60" s="17"/>
      <c r="N60" s="17"/>
      <c r="O60" s="20"/>
      <c r="P60" s="19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18"/>
      <c r="AB60" s="18"/>
      <c r="AC60" s="18"/>
      <c r="AD60" s="18"/>
      <c r="AE60" s="18"/>
      <c r="AF60" s="18"/>
      <c r="AG60" s="31">
        <f t="shared" si="0"/>
        <v>0</v>
      </c>
      <c r="AH60" s="22"/>
      <c r="AI60" s="123"/>
      <c r="AJ60" s="123"/>
    </row>
    <row r="61" spans="2:36">
      <c r="B61" s="32"/>
      <c r="C61" s="32"/>
      <c r="D61" s="32"/>
      <c r="E61" s="32"/>
      <c r="F61" s="32"/>
      <c r="G61" s="32"/>
      <c r="H61" s="17"/>
      <c r="I61" s="17"/>
      <c r="J61" s="17"/>
      <c r="K61" s="17"/>
      <c r="L61" s="17"/>
      <c r="M61" s="17"/>
      <c r="N61" s="17"/>
      <c r="O61" s="20"/>
      <c r="P61" s="19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18"/>
      <c r="AB61" s="18"/>
      <c r="AC61" s="18"/>
      <c r="AD61" s="18"/>
      <c r="AE61" s="18"/>
      <c r="AF61" s="18"/>
      <c r="AG61" s="31">
        <f t="shared" si="0"/>
        <v>0</v>
      </c>
      <c r="AH61" s="22"/>
      <c r="AI61" s="124"/>
      <c r="AJ61" s="124"/>
    </row>
  </sheetData>
  <mergeCells count="45"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  <mergeCell ref="AJ26:AJ29"/>
    <mergeCell ref="AI30:AI33"/>
    <mergeCell ref="AJ30:AJ33"/>
    <mergeCell ref="AI18:AI21"/>
    <mergeCell ref="AJ18:AJ21"/>
    <mergeCell ref="AI22:AI25"/>
    <mergeCell ref="AJ22:AJ25"/>
    <mergeCell ref="AI10:AI13"/>
    <mergeCell ref="AJ10:AJ13"/>
    <mergeCell ref="AI14:AI17"/>
    <mergeCell ref="AJ14:AJ17"/>
    <mergeCell ref="R8:V8"/>
    <mergeCell ref="W8:AA8"/>
    <mergeCell ref="AB8:AF8"/>
    <mergeCell ref="AG8:AJ8"/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3" ma:contentTypeDescription="Create a new document." ma:contentTypeScope="" ma:versionID="9b5dea61ce4bb8e1e6fe9983407a82c3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efa18a70ced5fa407bb8f607e9b939ce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87C50-2C0B-4A58-A896-2967868A1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2AAC3F-3BA6-4A44-AA96-4E9AB9B1E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810DB-4F84-4C91-B9F6-40C668E6BD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31122021</vt:lpstr>
      <vt:lpstr>SEGUIMIENTO</vt:lpstr>
      <vt:lpstr>SEGUIMIENTO!Área_de_impresión</vt:lpstr>
      <vt:lpstr>'SEGUIMIENTO 31122021'!Área_de_impresión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Lisa Damaris Ovalle Valenzuela</cp:lastModifiedBy>
  <cp:lastPrinted>2019-01-30T23:03:53Z</cp:lastPrinted>
  <dcterms:created xsi:type="dcterms:W3CDTF">2019-01-29T13:29:48Z</dcterms:created>
  <dcterms:modified xsi:type="dcterms:W3CDTF">2022-01-31T13:55:25Z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