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EP\DADEP\Vigencia 2023\Plan de Acción Institucional 2023\"/>
    </mc:Choice>
  </mc:AlternateContent>
  <xr:revisionPtr revIDLastSave="0" documentId="13_ncr:1_{6570A296-E0F3-4B10-9E41-DDAD0E54A4D1}" xr6:coauthVersionLast="47" xr6:coauthVersionMax="47" xr10:uidLastSave="{00000000-0000-0000-0000-000000000000}"/>
  <bookViews>
    <workbookView xWindow="-120" yWindow="-120" windowWidth="20730" windowHeight="11160" tabRatio="458" activeTab="1" xr2:uid="{00000000-000D-0000-FFFF-FFFF00000000}"/>
  </bookViews>
  <sheets>
    <sheet name="PORTADA" sheetId="7" r:id="rId1"/>
    <sheet name="FORMULACION 2023" sheetId="4" r:id="rId2"/>
    <sheet name="SEGUIMIENTO" sheetId="6" state="hidden" r:id="rId3"/>
  </sheets>
  <definedNames>
    <definedName name="_xlnm._FilterDatabase" localSheetId="1" hidden="1">'FORMULACION 2023'!$A$9:$IH$9</definedName>
    <definedName name="_xlnm._FilterDatabase" localSheetId="2" hidden="1">SEGUIMIENTO!$B$8:$AJ$11</definedName>
    <definedName name="_xlnm.Print_Area" localSheetId="1">'FORMULACION 2023'!$A$1:$AQ$52</definedName>
    <definedName name="_xlnm.Print_Area" localSheetId="0">PORTADA!$A$1:$I$52</definedName>
    <definedName name="_xlnm.Print_Area" localSheetId="2">SEGUIMIENTO!$A$2:$AK$16</definedName>
    <definedName name="_xlnm.Print_Titles" localSheetId="1">'FORMULACION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5" i="4" l="1"/>
  <c r="Z43" i="4"/>
  <c r="Z35" i="4"/>
  <c r="Z34" i="4"/>
  <c r="N47" i="4" l="1"/>
  <c r="N39" i="4"/>
  <c r="N37" i="4"/>
  <c r="N34" i="4"/>
  <c r="N33" i="4"/>
  <c r="N32" i="4"/>
  <c r="N30" i="4"/>
  <c r="N26" i="4"/>
  <c r="N27" i="4"/>
  <c r="N28" i="4"/>
  <c r="N29" i="4"/>
  <c r="N25" i="4"/>
  <c r="N22" i="4"/>
  <c r="N21" i="4"/>
  <c r="N20" i="4"/>
  <c r="N19" i="4"/>
  <c r="N15" i="4"/>
  <c r="N11" i="4"/>
  <c r="N10" i="4"/>
  <c r="O21" i="4" l="1"/>
  <c r="Q21" i="4" s="1"/>
  <c r="O25" i="4"/>
  <c r="Q25" i="4" s="1"/>
  <c r="O26" i="4"/>
  <c r="Q26" i="4" s="1"/>
  <c r="O27" i="4"/>
  <c r="Q27" i="4" s="1"/>
  <c r="O28" i="4"/>
  <c r="Q28" i="4" s="1"/>
  <c r="O29" i="4"/>
  <c r="Q29" i="4" s="1"/>
  <c r="O32" i="4"/>
  <c r="Q32" i="4" s="1"/>
  <c r="O33" i="4"/>
  <c r="Q33" i="4" s="1"/>
  <c r="O47" i="4"/>
  <c r="Q47" i="4" s="1"/>
  <c r="AO12" i="4"/>
  <c r="AM13" i="4"/>
  <c r="AN13" i="4"/>
  <c r="AO13" i="4" s="1"/>
  <c r="AM14" i="4"/>
  <c r="AN14" i="4"/>
  <c r="AM15" i="4"/>
  <c r="AN15" i="4"/>
  <c r="AO15" i="4" s="1"/>
  <c r="AM16" i="4"/>
  <c r="AN16" i="4"/>
  <c r="AO16" i="4" s="1"/>
  <c r="AM17" i="4"/>
  <c r="AN17" i="4"/>
  <c r="AO17" i="4" s="1"/>
  <c r="AM18" i="4"/>
  <c r="AN18" i="4"/>
  <c r="AO18" i="4" s="1"/>
  <c r="AM19" i="4"/>
  <c r="AN19" i="4"/>
  <c r="AM20" i="4"/>
  <c r="AN20" i="4"/>
  <c r="AO20" i="4" s="1"/>
  <c r="AM21" i="4"/>
  <c r="AN21" i="4"/>
  <c r="AM22" i="4"/>
  <c r="AN22" i="4"/>
  <c r="AO22" i="4"/>
  <c r="AM23" i="4"/>
  <c r="AN23" i="4"/>
  <c r="AM24" i="4"/>
  <c r="AN24" i="4"/>
  <c r="AO24" i="4" s="1"/>
  <c r="AM25" i="4"/>
  <c r="AN25" i="4"/>
  <c r="AM26" i="4"/>
  <c r="AN26" i="4"/>
  <c r="AO26" i="4" s="1"/>
  <c r="AM27" i="4"/>
  <c r="AN27" i="4"/>
  <c r="AM28" i="4"/>
  <c r="AN28" i="4"/>
  <c r="AO28" i="4" s="1"/>
  <c r="AM29" i="4"/>
  <c r="AN29" i="4"/>
  <c r="AM30" i="4"/>
  <c r="AN30" i="4"/>
  <c r="AO30" i="4" s="1"/>
  <c r="AM31" i="4"/>
  <c r="AN31" i="4"/>
  <c r="AM32" i="4"/>
  <c r="AN32" i="4"/>
  <c r="AM33" i="4"/>
  <c r="AN33" i="4"/>
  <c r="AM34" i="4"/>
  <c r="AN34" i="4"/>
  <c r="AM35" i="4"/>
  <c r="AN35" i="4"/>
  <c r="AM36" i="4"/>
  <c r="AN36" i="4"/>
  <c r="AM37" i="4"/>
  <c r="AN37" i="4"/>
  <c r="AM38" i="4"/>
  <c r="AN38" i="4"/>
  <c r="AO38" i="4" s="1"/>
  <c r="AM39" i="4"/>
  <c r="AN39" i="4"/>
  <c r="AM40" i="4"/>
  <c r="AN40" i="4"/>
  <c r="AO40" i="4" s="1"/>
  <c r="AM41" i="4"/>
  <c r="AN41" i="4"/>
  <c r="AM42" i="4"/>
  <c r="AN42" i="4"/>
  <c r="AM43" i="4"/>
  <c r="AN43" i="4"/>
  <c r="AM44" i="4"/>
  <c r="AN44" i="4"/>
  <c r="AO44" i="4" s="1"/>
  <c r="AM45" i="4"/>
  <c r="AN45" i="4"/>
  <c r="AM46" i="4"/>
  <c r="AN46" i="4"/>
  <c r="AO46" i="4" s="1"/>
  <c r="AM47" i="4"/>
  <c r="AN47" i="4"/>
  <c r="AN10" i="4"/>
  <c r="AM10" i="4"/>
  <c r="AJ11" i="4"/>
  <c r="AM11" i="4" s="1"/>
  <c r="AK11" i="4"/>
  <c r="AJ12" i="4"/>
  <c r="AK12" i="4"/>
  <c r="AL12" i="4" s="1"/>
  <c r="AJ13" i="4"/>
  <c r="AK13" i="4"/>
  <c r="AJ14" i="4"/>
  <c r="AK14" i="4"/>
  <c r="AJ15" i="4"/>
  <c r="AK15" i="4"/>
  <c r="AJ16" i="4"/>
  <c r="AK16" i="4"/>
  <c r="AL16" i="4"/>
  <c r="AJ17" i="4"/>
  <c r="AK17" i="4"/>
  <c r="AL17" i="4"/>
  <c r="AJ18" i="4"/>
  <c r="AK18" i="4"/>
  <c r="AJ19" i="4"/>
  <c r="AK19" i="4"/>
  <c r="AL19" i="4" s="1"/>
  <c r="AJ20" i="4"/>
  <c r="AK20" i="4"/>
  <c r="AJ21" i="4"/>
  <c r="AK21" i="4"/>
  <c r="AL21" i="4" s="1"/>
  <c r="AJ22" i="4"/>
  <c r="AK22" i="4"/>
  <c r="AJ23" i="4"/>
  <c r="AK23" i="4"/>
  <c r="AL23" i="4" s="1"/>
  <c r="AJ24" i="4"/>
  <c r="AK24" i="4"/>
  <c r="AJ25" i="4"/>
  <c r="AK25" i="4"/>
  <c r="AL25" i="4" s="1"/>
  <c r="AJ26" i="4"/>
  <c r="AK26" i="4"/>
  <c r="AJ27" i="4"/>
  <c r="AK27" i="4"/>
  <c r="AJ28" i="4"/>
  <c r="AK28" i="4"/>
  <c r="AJ29" i="4"/>
  <c r="AK29" i="4"/>
  <c r="AJ30" i="4"/>
  <c r="AK30" i="4"/>
  <c r="AJ31" i="4"/>
  <c r="AK31" i="4"/>
  <c r="AJ32" i="4"/>
  <c r="AK32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L41" i="4"/>
  <c r="AJ42" i="4"/>
  <c r="AK42" i="4"/>
  <c r="AJ43" i="4"/>
  <c r="AK43" i="4"/>
  <c r="AL43" i="4" s="1"/>
  <c r="AJ44" i="4"/>
  <c r="AK44" i="4"/>
  <c r="AJ45" i="4"/>
  <c r="AK45" i="4"/>
  <c r="AL45" i="4" s="1"/>
  <c r="AJ46" i="4"/>
  <c r="AK46" i="4"/>
  <c r="AJ47" i="4"/>
  <c r="AK47" i="4"/>
  <c r="AK10" i="4"/>
  <c r="AJ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10" i="4"/>
  <c r="AC11" i="4"/>
  <c r="AC12" i="4"/>
  <c r="AC10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13" i="4"/>
  <c r="AO10" i="4" l="1"/>
  <c r="AL10" i="4"/>
  <c r="AL40" i="4"/>
  <c r="AL32" i="4"/>
  <c r="AL28" i="4"/>
  <c r="AL24" i="4"/>
  <c r="AO47" i="4"/>
  <c r="AO45" i="4"/>
  <c r="AO43" i="4"/>
  <c r="AO41" i="4"/>
  <c r="AO37" i="4"/>
  <c r="AO35" i="4"/>
  <c r="AO33" i="4"/>
  <c r="AO31" i="4"/>
  <c r="AO29" i="4"/>
  <c r="AO27" i="4"/>
  <c r="AO25" i="4"/>
  <c r="AO23" i="4"/>
  <c r="AL33" i="4"/>
  <c r="AL37" i="4"/>
  <c r="AL35" i="4"/>
  <c r="AL29" i="4"/>
  <c r="AL27" i="4"/>
  <c r="AL20" i="4"/>
  <c r="AL15" i="4"/>
  <c r="AL13" i="4"/>
  <c r="AO36" i="4"/>
  <c r="AO21" i="4"/>
  <c r="AO19" i="4"/>
  <c r="AO14" i="4"/>
  <c r="AL34" i="4"/>
  <c r="AO42" i="4"/>
  <c r="AL36" i="4"/>
  <c r="AL44" i="4"/>
  <c r="AL42" i="4"/>
  <c r="AO39" i="4"/>
  <c r="AO34" i="4"/>
  <c r="AO32" i="4"/>
  <c r="AL26" i="4"/>
  <c r="AL46" i="4"/>
  <c r="AL38" i="4"/>
  <c r="AL30" i="4"/>
  <c r="AL47" i="4"/>
  <c r="AL39" i="4"/>
  <c r="AL31" i="4"/>
  <c r="AL22" i="4"/>
  <c r="AL18" i="4"/>
  <c r="AL14" i="4"/>
  <c r="AN11" i="4"/>
  <c r="AO11" i="4" s="1"/>
  <c r="AL11" i="4"/>
  <c r="Z24" i="4"/>
  <c r="Z23" i="4"/>
  <c r="Z22" i="4"/>
  <c r="Z21" i="4"/>
  <c r="Z17" i="4"/>
  <c r="Z42" i="4"/>
  <c r="Z47" i="4"/>
  <c r="Z46" i="4"/>
  <c r="Z44" i="4"/>
  <c r="Z41" i="4"/>
  <c r="Z40" i="4"/>
  <c r="Z39" i="4"/>
  <c r="Z38" i="4"/>
  <c r="Z37" i="4"/>
  <c r="Z36" i="4"/>
  <c r="Z33" i="4"/>
  <c r="Z32" i="4"/>
  <c r="Z31" i="4"/>
  <c r="Z30" i="4"/>
  <c r="Z29" i="4"/>
  <c r="Z28" i="4"/>
  <c r="Z27" i="4"/>
  <c r="Z26" i="4"/>
  <c r="Z25" i="4"/>
  <c r="Z20" i="4"/>
  <c r="Z19" i="4"/>
  <c r="Z18" i="4"/>
  <c r="Z16" i="4"/>
  <c r="Z15" i="4"/>
  <c r="Z14" i="4"/>
  <c r="Z13" i="4"/>
  <c r="Z12" i="4"/>
  <c r="Z11" i="4"/>
  <c r="Z10" i="4"/>
  <c r="R47" i="4"/>
  <c r="R33" i="4"/>
  <c r="R32" i="4"/>
  <c r="R29" i="4"/>
  <c r="R28" i="4"/>
  <c r="R27" i="4"/>
  <c r="R26" i="4"/>
  <c r="R25" i="4"/>
  <c r="R21" i="4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O39" i="4"/>
  <c r="N38" i="4"/>
  <c r="O38" i="4" s="1"/>
  <c r="O37" i="4"/>
  <c r="N36" i="4"/>
  <c r="O36" i="4" s="1"/>
  <c r="N35" i="4"/>
  <c r="O35" i="4" s="1"/>
  <c r="O34" i="4"/>
  <c r="N31" i="4"/>
  <c r="O31" i="4" s="1"/>
  <c r="O30" i="4"/>
  <c r="N24" i="4"/>
  <c r="O24" i="4" s="1"/>
  <c r="N23" i="4"/>
  <c r="O23" i="4" s="1"/>
  <c r="O22" i="4"/>
  <c r="O20" i="4"/>
  <c r="O19" i="4"/>
  <c r="N18" i="4"/>
  <c r="O18" i="4" s="1"/>
  <c r="N17" i="4"/>
  <c r="O17" i="4" s="1"/>
  <c r="N16" i="4"/>
  <c r="O16" i="4" s="1"/>
  <c r="O15" i="4"/>
  <c r="N14" i="4"/>
  <c r="O14" i="4" s="1"/>
  <c r="N13" i="4"/>
  <c r="O13" i="4" s="1"/>
  <c r="N12" i="4"/>
  <c r="O12" i="4" s="1"/>
  <c r="O11" i="4"/>
  <c r="O10" i="4"/>
  <c r="Q12" i="4" l="1"/>
  <c r="R12" i="4" s="1"/>
  <c r="Q20" i="4"/>
  <c r="R20" i="4" s="1"/>
  <c r="Q30" i="4"/>
  <c r="R30" i="4" s="1"/>
  <c r="Q40" i="4"/>
  <c r="R40" i="4" s="1"/>
  <c r="T25" i="4"/>
  <c r="U25" i="4" s="1"/>
  <c r="W25" i="4" s="1"/>
  <c r="T29" i="4"/>
  <c r="U29" i="4" s="1"/>
  <c r="W29" i="4" s="1"/>
  <c r="Q17" i="4"/>
  <c r="R17" i="4" s="1"/>
  <c r="Q22" i="4"/>
  <c r="R22" i="4" s="1"/>
  <c r="Q37" i="4"/>
  <c r="R37" i="4" s="1"/>
  <c r="Q45" i="4"/>
  <c r="R45" i="4" s="1"/>
  <c r="Q10" i="4"/>
  <c r="R10" i="4" s="1"/>
  <c r="Q14" i="4"/>
  <c r="R14" i="4" s="1"/>
  <c r="Q18" i="4"/>
  <c r="R18" i="4" s="1"/>
  <c r="Q23" i="4"/>
  <c r="R23" i="4" s="1"/>
  <c r="Q34" i="4"/>
  <c r="R34" i="4" s="1"/>
  <c r="Q38" i="4"/>
  <c r="R38" i="4" s="1"/>
  <c r="Q42" i="4"/>
  <c r="R42" i="4" s="1"/>
  <c r="Q46" i="4"/>
  <c r="R46" i="4" s="1"/>
  <c r="T27" i="4"/>
  <c r="U27" i="4" s="1"/>
  <c r="W27" i="4" s="1"/>
  <c r="T33" i="4"/>
  <c r="U33" i="4" s="1"/>
  <c r="W33" i="4" s="1"/>
  <c r="Q16" i="4"/>
  <c r="R16" i="4" s="1"/>
  <c r="Q36" i="4"/>
  <c r="R36" i="4" s="1"/>
  <c r="Q44" i="4"/>
  <c r="R44" i="4" s="1"/>
  <c r="Q13" i="4"/>
  <c r="R13" i="4" s="1"/>
  <c r="Q31" i="4"/>
  <c r="R31" i="4" s="1"/>
  <c r="Q41" i="4"/>
  <c r="R41" i="4" s="1"/>
  <c r="T26" i="4"/>
  <c r="U26" i="4" s="1"/>
  <c r="W26" i="4" s="1"/>
  <c r="T32" i="4"/>
  <c r="U32" i="4" s="1"/>
  <c r="W32" i="4" s="1"/>
  <c r="Q11" i="4"/>
  <c r="R11" i="4" s="1"/>
  <c r="Q15" i="4"/>
  <c r="R15" i="4" s="1"/>
  <c r="Q19" i="4"/>
  <c r="R19" i="4" s="1"/>
  <c r="Q24" i="4"/>
  <c r="R24" i="4" s="1"/>
  <c r="Q35" i="4"/>
  <c r="R35" i="4" s="1"/>
  <c r="Q39" i="4"/>
  <c r="R39" i="4" s="1"/>
  <c r="Q43" i="4"/>
  <c r="R43" i="4" s="1"/>
  <c r="T21" i="4"/>
  <c r="U21" i="4" s="1"/>
  <c r="W21" i="4" s="1"/>
  <c r="T28" i="4"/>
  <c r="U28" i="4" s="1"/>
  <c r="W28" i="4" s="1"/>
  <c r="T47" i="4"/>
  <c r="U47" i="4" s="1"/>
  <c r="W47" i="4" s="1"/>
  <c r="Y10" i="6"/>
  <c r="T10" i="6"/>
  <c r="O10" i="6"/>
  <c r="U24" i="4" l="1"/>
  <c r="W24" i="4" s="1"/>
  <c r="T24" i="4"/>
  <c r="T14" i="4"/>
  <c r="U14" i="4" s="1"/>
  <c r="W14" i="4" s="1"/>
  <c r="U22" i="4"/>
  <c r="W22" i="4" s="1"/>
  <c r="T22" i="4"/>
  <c r="T44" i="4"/>
  <c r="U44" i="4" s="1"/>
  <c r="W44" i="4" s="1"/>
  <c r="U10" i="4"/>
  <c r="W10" i="4" s="1"/>
  <c r="T10" i="4"/>
  <c r="T39" i="4"/>
  <c r="U39" i="4" s="1"/>
  <c r="W39" i="4" s="1"/>
  <c r="U15" i="4"/>
  <c r="W15" i="4" s="1"/>
  <c r="T15" i="4"/>
  <c r="T41" i="4"/>
  <c r="U41" i="4" s="1"/>
  <c r="W41" i="4" s="1"/>
  <c r="U36" i="4"/>
  <c r="W36" i="4" s="1"/>
  <c r="T36" i="4"/>
  <c r="T46" i="4"/>
  <c r="U46" i="4" s="1"/>
  <c r="W46" i="4" s="1"/>
  <c r="U23" i="4"/>
  <c r="W23" i="4" s="1"/>
  <c r="T23" i="4"/>
  <c r="T45" i="4"/>
  <c r="U45" i="4" s="1"/>
  <c r="W45" i="4" s="1"/>
  <c r="U20" i="4"/>
  <c r="W20" i="4" s="1"/>
  <c r="T20" i="4"/>
  <c r="T13" i="4"/>
  <c r="U13" i="4" s="1"/>
  <c r="W13" i="4" s="1"/>
  <c r="U38" i="4"/>
  <c r="W38" i="4" s="1"/>
  <c r="T38" i="4"/>
  <c r="T40" i="4"/>
  <c r="U40" i="4" s="1"/>
  <c r="W40" i="4" s="1"/>
  <c r="U43" i="4"/>
  <c r="W43" i="4" s="1"/>
  <c r="T43" i="4"/>
  <c r="T19" i="4"/>
  <c r="U19" i="4" s="1"/>
  <c r="W19" i="4" s="1"/>
  <c r="U34" i="4"/>
  <c r="W34" i="4" s="1"/>
  <c r="T34" i="4"/>
  <c r="T17" i="4"/>
  <c r="U17" i="4" s="1"/>
  <c r="W17" i="4" s="1"/>
  <c r="U30" i="4"/>
  <c r="W30" i="4" s="1"/>
  <c r="T30" i="4"/>
  <c r="T35" i="4"/>
  <c r="U35" i="4" s="1"/>
  <c r="W35" i="4" s="1"/>
  <c r="U11" i="4"/>
  <c r="W11" i="4" s="1"/>
  <c r="T11" i="4"/>
  <c r="T31" i="4"/>
  <c r="U31" i="4" s="1"/>
  <c r="W31" i="4" s="1"/>
  <c r="U16" i="4"/>
  <c r="W16" i="4" s="1"/>
  <c r="T16" i="4"/>
  <c r="T42" i="4"/>
  <c r="U42" i="4" s="1"/>
  <c r="W42" i="4" s="1"/>
  <c r="U18" i="4"/>
  <c r="W18" i="4" s="1"/>
  <c r="T18" i="4"/>
  <c r="T37" i="4"/>
  <c r="U37" i="4" s="1"/>
  <c r="W37" i="4" s="1"/>
  <c r="U12" i="4"/>
  <c r="W12" i="4" s="1"/>
  <c r="T12" i="4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<sst xmlns="http://schemas.openxmlformats.org/spreadsheetml/2006/main" count="274" uniqueCount="195">
  <si>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</si>
  <si>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</si>
  <si>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</si>
  <si>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</si>
  <si>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</si>
  <si>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</si>
  <si>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</si>
  <si>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</si>
  <si>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</si>
  <si>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</si>
  <si>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</si>
  <si>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</si>
  <si>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</si>
  <si>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</si>
  <si>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</si>
  <si>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</si>
  <si>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</si>
  <si>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</si>
  <si>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</si>
  <si>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</si>
  <si>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</si>
  <si>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</si>
  <si>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</si>
  <si>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</si>
  <si>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</si>
  <si>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</si>
  <si>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</si>
  <si>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</si>
  <si>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</si>
  <si>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</si>
  <si>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</si>
  <si>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</si>
  <si>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</si>
  <si>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</si>
  <si>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</si>
  <si>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</si>
  <si>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</si>
  <si>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</si>
  <si>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</si>
  <si>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</si>
  <si>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</si>
  <si>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</si>
  <si>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</si>
  <si>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</si>
  <si>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</si>
  <si>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</si>
  <si>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</si>
  <si>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</si>
  <si>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</si>
  <si>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</si>
  <si>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</si>
  <si>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</si>
  <si>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</si>
  <si>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</si>
  <si>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</si>
  <si>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</si>
  <si>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</si>
  <si>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</si>
  <si>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</si>
  <si>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</si>
  <si>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</si>
  <si>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</si>
  <si>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</si>
  <si>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Informe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</si>
  <si>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</si>
  <si>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</si>
  <si>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</si>
  <si>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</si>
  <si>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</si>
  <si>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</si>
  <si>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</si>
  <si>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</si>
  <si>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</si>
  <si>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</si>
  <si>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Gestión social
Innovación administrativa</t>
  </si>
  <si>
    <t>Plan anual de Auditoría por procesos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</si>
  <si>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</si>
  <si>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</si>
  <si>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</si>
  <si>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Sistema Gestión Ambiental de la Defensoría del Espacio Publico</t>
  </si>
  <si>
    <t xml:space="preserve"> Estrategia de Atención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</si>
  <si>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</si>
  <si>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</si>
  <si>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</si>
  <si>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</si>
  <si>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</si>
  <si>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</si>
  <si>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</si>
  <si>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</si>
  <si>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</si>
  <si>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Gestión del Talento Humano</t>
  </si>
  <si>
    <t>Direccionamiento Estratégico
Verificación y mejoramiento continuo</t>
  </si>
  <si>
    <t>Gestión de Recursos</t>
  </si>
  <si>
    <t>2. Realizar el 100% de acciones para el diseño, actualización, implementación, divulgación y seguimiento de instrumentos de planeación y gestión de la OAJ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</si>
  <si>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</si>
  <si>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</si>
  <si>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</si>
  <si>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</si>
  <si>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</si>
  <si>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</si>
  <si>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</si>
  <si>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</si>
  <si>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</si>
  <si>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</si>
  <si>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Desarrollar la implementación de la Escuela del Espacio Público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</si>
  <si>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</si>
  <si>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</si>
  <si>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</si>
  <si>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Liquidaciones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</si>
  <si>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</si>
  <si>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</si>
  <si>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</si>
  <si>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</si>
  <si>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</si>
  <si>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</si>
  <si>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</si>
  <si>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</si>
  <si>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</si>
  <si>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</si>
  <si>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</si>
  <si>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 Mesa de Ayuda Jurídica del DADEP</t>
  </si>
  <si>
    <t>Informes Contables, Financieros y Presupuestales</t>
  </si>
  <si>
    <t>Gestionar los procesos Contables, financieros y presupuestales del DADEP</t>
  </si>
  <si>
    <t>Presentar un informe consolidado de los sistemas de información SIDEP-SIGDEP</t>
  </si>
  <si>
    <t>Subdirección de Gestión Inmobiliaria y de Espacio Público.</t>
  </si>
  <si>
    <t>Oficina de Tecnologías de la Información y las Comunicaciones</t>
  </si>
  <si>
    <t>Oficina Asesora de Comunicaciones</t>
  </si>
  <si>
    <t>Subdirección de Gestión Corporativa</t>
  </si>
  <si>
    <t>Intervenciones y acciones interinstitucionales de espacio público</t>
  </si>
  <si>
    <t>Realizar documento de seguimiento trimestral al estado de  estudio y análisis de los instrumentos a celebrar y del seguimiento de los instrumentos vigentes</t>
  </si>
  <si>
    <t>Modificar el Marco Normativo de Aprovechamiento Económico del Espacio Público</t>
  </si>
  <si>
    <t>Implementar la Estrategia Bogotá a Cielo Abierto - BACA 2.0</t>
  </si>
  <si>
    <t>Generar actividades de promoción de los Instrumentos de entrega en administración</t>
  </si>
  <si>
    <t>Estarategia Bogotá a Cielo Abierto 2.0</t>
  </si>
  <si>
    <t xml:space="preserve"> Marco Regulatorio del Aprovechamiento Económico del Espacio Público en el Distrito Capital de Bogotá Modificado</t>
  </si>
  <si>
    <t>Realizar los diagnósticos prediales programados y demandados para la defensa, administración y sostenibilidad</t>
  </si>
  <si>
    <t>Informes de diagnósticos realizados</t>
  </si>
  <si>
    <t>Actualizar, implementar y divulgar los instrumentos asocialdos al proceso de gestión jurídica y sus procedimientos</t>
  </si>
  <si>
    <t>Poner en operación el programa de gestión del conocimiento jurídico</t>
  </si>
  <si>
    <t>Programa de gestión del conocimiento Júridico</t>
  </si>
  <si>
    <t>Implementar la Mesa de Ayuda Jurídica del DADEP</t>
  </si>
  <si>
    <t>Establecer la fase de maduración de la Oficina de Gestión de Proyectos Táctica</t>
  </si>
  <si>
    <t>Oficina de Gestión de Proyectos Táctica</t>
  </si>
  <si>
    <t>Fortalecer y Actualizar los procesos, políticas y guías que rigen la gobernabilidad de las TIC</t>
  </si>
  <si>
    <t>Procesos, Politicas y guías de gobernabilidad de las TIC</t>
  </si>
  <si>
    <t>Supervisar el funcionamiento de  la Infraestructura Tecnológica  de la Entidad</t>
  </si>
  <si>
    <t>Informe de funcionamiento de la Infraestructura Técnologica del DADEP</t>
  </si>
  <si>
    <t>Servicios  de asesoría, consultoria y capacitaciones</t>
  </si>
  <si>
    <t>Elaborado:</t>
  </si>
  <si>
    <t>Eminson Chavez Vergara - Profesional Oficina Asesora de Planeación</t>
  </si>
  <si>
    <t>Víctor Hugo Aguilera - Profesional Oficina Asesora de Planeación</t>
  </si>
  <si>
    <t>Lina María Hernández Acosta - Jefe Oficina Asesora de Planeación</t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</si>
  <si>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 xml:space="preserve">: </t>
    </r>
  </si>
  <si>
    <t>Realizar el mantenimiento y seguimiento al Sistema de Gestión de la Entidad bajo el enfoque del modelo de MIPG</t>
  </si>
  <si>
    <t>Realizar el registro en el formulario único reporte de avances de gestión - FURAG</t>
  </si>
  <si>
    <t>Formular y ejecutar un Plan Estrtégico de Comunicaciones para la vigencia</t>
  </si>
  <si>
    <t>Cumplir con el 100% de las actvidades programadas en el Plan Anual de Auditoria por proceso en el marco del sistema de control interno.</t>
  </si>
  <si>
    <t>Evaluar y contribuir al fortalecimiento del Sistema de Control interno de la entidad</t>
  </si>
  <si>
    <t>Informe del fortalecimiento del sistema de Control Interno.</t>
  </si>
  <si>
    <t xml:space="preserve">Impulsar procesalmente las indagaciones e investigaciones disciplinarias vigentes mediante la proyección de actos administrativos conforme a los términos señalados en la Ley 1952 de 2019. </t>
  </si>
  <si>
    <t xml:space="preserve">Informe de la Gestión Disciplinaria de la entidad. </t>
  </si>
  <si>
    <t>Desarrollar las acciones requeridas para dar cumplimiento a la normatividad vigente en Gestión Documental</t>
  </si>
  <si>
    <t>Sistema de Gestión Documental Implementado</t>
  </si>
  <si>
    <t>Realizar las actividades requeridas para la adecuada atención a la ciudadania y la implementación de la Política Pública Distrital de Servicio a la Ciudadanía</t>
  </si>
  <si>
    <t>Dar cumplimiento al Plan anual de adquisiciones de la Subdirección de Gestión Corporativa.</t>
  </si>
  <si>
    <t xml:space="preserve">Informe de Cumplimiento del Plan Anual de Adquisiciones </t>
  </si>
  <si>
    <t>Realizar el seguimiento a la implementación de la Gestión Ambiental de la entidad</t>
  </si>
  <si>
    <t>Planes de talento Humano</t>
  </si>
  <si>
    <t>Desarrollar las acciones necesarias para gestionar los planes de Talento Humano.</t>
  </si>
  <si>
    <t>Gestionar las acciones necesarias para desarrollar los programas de Seguridad y Salud en el Trabajo del DADEP.</t>
  </si>
  <si>
    <t xml:space="preserve"> Programas de Seguridad y Salud en el Trabajo del DADEP</t>
  </si>
  <si>
    <t>Identificar las acciones para el mejoramiento de la infraestructura física de las sedes del DADEP.</t>
  </si>
  <si>
    <t>Plan de mantenimiento de las sedes del DADEP</t>
  </si>
  <si>
    <t>Oficina Júridica</t>
  </si>
  <si>
    <t>7877 – Fortalecimiento de la gestión y el conocimiento jurídico en el DADEP, para la defensa del espacio público y el patrimonio</t>
  </si>
  <si>
    <t>Fortalecer las habilidades en herramientas Tecnológicas en la Entidad.</t>
  </si>
  <si>
    <t>Presupuesto 
I Trimestre</t>
  </si>
  <si>
    <t>Apropiación Inicial</t>
  </si>
  <si>
    <t>Modificación Presupuestal</t>
  </si>
  <si>
    <t>Apropiación Vigente</t>
  </si>
  <si>
    <t>Presupuesto  
II Trimestre</t>
  </si>
  <si>
    <t>Presupuesto 
III Trimestre</t>
  </si>
  <si>
    <t>Presupuesto  
IV Trimestre</t>
  </si>
  <si>
    <t>Magnitud 
I Trimestre</t>
  </si>
  <si>
    <t>Ejecución</t>
  </si>
  <si>
    <t>% Avance</t>
  </si>
  <si>
    <t>Magnitud  
II Trimestre</t>
  </si>
  <si>
    <t>Magnitud
 III Trimestre</t>
  </si>
  <si>
    <t>Magnitud 
IV Trimestre</t>
  </si>
  <si>
    <t>AVANCE  ACTIVIDAD ACUMULADO</t>
  </si>
  <si>
    <t>Avance actividad programada</t>
  </si>
  <si>
    <t xml:space="preserve">Ejecución Vigencia </t>
  </si>
  <si>
    <t>% Ejecución</t>
  </si>
  <si>
    <t>AVANCE PRODUCTO ACUMULADO</t>
  </si>
  <si>
    <t>Avance producto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</si>
</sst>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#,##0,,,"/>
    <numFmt numFmtId="165" formatCode="#,##0;[Red]#,##0"/>
    <numFmt numFmtId="166" formatCode="&quot;$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b/>
      <sz val="9"/>
      <name val="Museo Sans 300"/>
    </font>
    <font>
      <sz val="9"/>
      <name val="Museo Sans 300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7" fillId="2" borderId="0" xfId="2" applyFont="1" applyFill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4" fillId="0" borderId="1" xfId="0" applyNumberFormat="1" applyFont="1" applyBorder="1" applyAlignment="1">
      <alignment horizontal="center" vertical="center" wrapText="1" readingOrder="1"/>
    </xf>
    <xf numFmtId="0" fontId="7" fillId="2" borderId="0" xfId="2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5" fillId="2" borderId="0" xfId="2" applyFont="1" applyFill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19" fillId="9" borderId="0" xfId="0" applyFont="1" applyFill="1"/>
    <xf numFmtId="0" fontId="20" fillId="9" borderId="0" xfId="0" applyFont="1" applyFill="1"/>
    <xf numFmtId="0" fontId="21" fillId="9" borderId="1" xfId="0" applyFont="1" applyFill="1" applyBorder="1" applyAlignment="1">
      <alignment horizontal="left" vertical="center" wrapText="1"/>
    </xf>
    <xf numFmtId="0" fontId="21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4" borderId="25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166" fontId="21" fillId="9" borderId="1" xfId="4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6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31" fillId="10" borderId="14" xfId="0" applyFont="1" applyFill="1" applyBorder="1" applyAlignment="1">
      <alignment horizontal="center" vertical="center" wrapText="1"/>
    </xf>
    <xf numFmtId="0" fontId="31" fillId="10" borderId="15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10" fontId="21" fillId="0" borderId="4" xfId="1" applyNumberFormat="1" applyFont="1" applyFill="1" applyBorder="1" applyAlignment="1">
      <alignment horizontal="center" vertical="center" wrapText="1"/>
    </xf>
    <xf numFmtId="10" fontId="21" fillId="0" borderId="5" xfId="1" applyNumberFormat="1" applyFont="1" applyFill="1" applyBorder="1" applyAlignment="1">
      <alignment horizontal="center" vertical="center" wrapText="1"/>
    </xf>
    <xf numFmtId="166" fontId="21" fillId="9" borderId="4" xfId="4" applyNumberFormat="1" applyFont="1" applyFill="1" applyBorder="1" applyAlignment="1">
      <alignment horizontal="center" vertical="center" wrapText="1"/>
    </xf>
    <xf numFmtId="166" fontId="21" fillId="9" borderId="6" xfId="4" applyNumberFormat="1" applyFont="1" applyFill="1" applyBorder="1" applyAlignment="1">
      <alignment horizontal="center" vertical="center" wrapText="1"/>
    </xf>
    <xf numFmtId="166" fontId="21" fillId="9" borderId="5" xfId="4" applyNumberFormat="1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2" fillId="14" borderId="20" xfId="0" applyFont="1" applyFill="1" applyBorder="1" applyAlignment="1">
      <alignment horizontal="center" vertical="center" wrapText="1"/>
    </xf>
    <xf numFmtId="0" fontId="32" fillId="14" borderId="18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horizontal="center" vertical="center" wrapText="1"/>
    </xf>
    <xf numFmtId="0" fontId="32" fillId="13" borderId="17" xfId="0" applyFont="1" applyFill="1" applyBorder="1" applyAlignment="1">
      <alignment horizontal="center" vertical="center" wrapText="1"/>
    </xf>
    <xf numFmtId="0" fontId="32" fillId="13" borderId="18" xfId="0" applyFont="1" applyFill="1" applyBorder="1" applyAlignment="1">
      <alignment horizontal="center" vertical="center" wrapText="1"/>
    </xf>
    <xf numFmtId="0" fontId="32" fillId="13" borderId="19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5">
    <cellStyle name="Moneda" xfId="4" builtinId="4"/>
    <cellStyle name="Normal" xfId="0" builtinId="0"/>
    <cellStyle name="Normal 3" xfId="3" xr:uid="{00000000-0005-0000-0000-000002000000}"/>
    <cellStyle name="Normal_Fac 17 - 001" xfId="2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emf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2023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4</xdr:col>
      <xdr:colOff>711727</xdr:colOff>
      <xdr:row>47</xdr:row>
      <xdr:rowOff>82020</xdr:rowOff>
    </xdr:from>
    <xdr:to>
      <xdr:col>4</xdr:col>
      <xdr:colOff>1252801</xdr:colOff>
      <xdr:row>48</xdr:row>
      <xdr:rowOff>176476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8165" y="28811801"/>
          <a:ext cx="541074" cy="284956"/>
        </a:xfrm>
        <a:prstGeom prst="rect">
          <a:avLst/>
        </a:prstGeom>
      </xdr:spPr>
    </xdr:pic>
    <xdr:clientData/>
  </xdr:twoCellAnchor>
  <xdr:twoCellAnchor>
    <xdr:from>
      <xdr:col>4</xdr:col>
      <xdr:colOff>726281</xdr:colOff>
      <xdr:row>48</xdr:row>
      <xdr:rowOff>178594</xdr:rowOff>
    </xdr:from>
    <xdr:to>
      <xdr:col>4</xdr:col>
      <xdr:colOff>1007586</xdr:colOff>
      <xdr:row>50</xdr:row>
      <xdr:rowOff>23178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14:cNvPr>
            <xdr14:cNvContentPartPr/>
          </xdr14:nvContentPartPr>
          <xdr14:nvPr macro=""/>
          <xdr14:xfrm>
            <a:off x="7441406" y="27551063"/>
            <a:ext cx="281305" cy="237490"/>
          </xdr14:xfrm>
        </xdr:contentPart>
      </mc:Choice>
      <mc:Fallback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32459" y="27542135"/>
              <a:ext cx="298842" cy="2549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381000</xdr:colOff>
      <xdr:row>49</xdr:row>
      <xdr:rowOff>154781</xdr:rowOff>
    </xdr:from>
    <xdr:to>
      <xdr:col>4</xdr:col>
      <xdr:colOff>544195</xdr:colOff>
      <xdr:row>51</xdr:row>
      <xdr:rowOff>44450</xdr:rowOff>
    </xdr:to>
    <xdr:pic>
      <xdr:nvPicPr>
        <xdr:cNvPr id="3" name="Imagen 2" descr="Imagen que contiene Flecha&#10;&#10;Descripción generada automáticamente">
          <a:extLst>
            <a:ext uri="{FF2B5EF4-FFF2-40B4-BE49-F238E27FC236}">
              <a16:creationId xmlns:a16="http://schemas.microsoft.com/office/drawing/2014/main" id="{6CE311E7-7A2D-2540-788A-36A2F2EAF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7717750"/>
          <a:ext cx="16319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5T17:12:36.3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574 205 992,'3'8'1,"-3"-6"23</inkml:trace>
  <inkml:trace contextRef="#ctx0" brushRef="#br0" timeOffset="345.41">570 203 992,'0'0'128,"0"0"1,1 0-1,-1 0 0,0 0 1,0 0-1,0 0 0,0 0 0,1 0 1,-1 0-1,0 0 0,0 0 1,0 0-1,0 0 0,0 0 1,1 0-1,-1 0 0,0-1 1,0 1-1,0 0 0,0 0 1,0 0-1,1 0 0,-1 0 1,0 0-1,0 0 0,0 0 1,1-1-1,-1 1 0,0 0 0,0 0 1,0 0-1,0-1 0,0 1 1,0 0-1,0 0 0,0 0 1,0 0-1,0 0 0,0-1 1,0 1-1,-1-11 4106,0 2-4788,1 2-4859,5-2 3792,-2 4 114</inkml:trace>
  <inkml:trace contextRef="#ctx0" brushRef="#br0" timeOffset="2125.11">785 1 1080,'-106'51'954,"65"-33"-609,15-6-49,-214 93 3321,169-81-2204,-7 3 854,77-26-2182,0-1 0,1 0 1,-1 1-1,0-1 1,1 0-1,-1 1 0,0-1 1,1 0-1,-1 1 1,1-1-1,-1 1 0,1-1 1,-1 1-1,1 0 1,-1-1-1,1 1 0,-1 0 1,1 0-1,0 0 1,-1 1-1,1-2-80,0 0 0,0 0 1,0 0-1,0 0 0,0 1 0,0-1 1,0 0-1,1 0 0,-1 1 0,0-1 1,0 0-1,0 0 0,0 0 0,0 0 1,0 0-1,1 0 0,-1 1 0,0-1 1,0 0-1,0 0 0,0 0 0,1 0 1,-1 0-1,0 0 0,0 0 0,0 0 1,6 2 72,2-2-73,0 1-1,1-2 1,-1 1 0,0-1-1,0-1 1,10-2 0,10-3-7,7 2-90,47-1 0,-82 6 87,0 0-1,1 0 1,-1 0 0,0 0 0,1 0 0,-1 0 0,1 1 0,-1-1-1,0 0 1,1 0 0,-1 0 0,0 0 0,1 0 0,-1 0 0,1 1 0,-1-1 1,0 0 1,0 1 0,0-1 0,0 0 0,0 0 0,0 0-1,0 0 1,0 0 0,0 0 0,0 0 0,0 1 0,0-1-1,0 0 1,0 0 0,0 0 0,0 1 0,0-1 0,0 0-1,0 0 1,0 0 0,0 0 0,0 0 0,0 0 0,0 0-1,0 1 1,0-1 0,0 0 0,-1 0 0,-8 10-73,9-9 80,-18 14-23,-37 23-1,3-3 127,26-15 11,-45 23 1,-32 7 456,82-40-333,13-6-182,-55 27 857,61-30-812,-6 3 180,7-3-92,4-1 81,19-6-152,-1-2 1,28-14-1,-26 10-58,36-10 1,-44 17-60,34-7-18,-31 8-12,-18 3 6,0 2-32,-1 0 43,1 0-1,-1 0 1,1-1 0,-1 1-1,1 0 1,-1 0-1,1-1 1,-1 1 0,0-1-1,0 1 1,1-1-1,-2 1 1,1 0 4,-2 1-5,-29 18-45,27-18 65,1 0 0,0 0 0,-1 0 0,0-1 0,-6 2 0,10-3 229,6-3-32,5-3-189,1 0 0,-1 1 0,1 1 0,19-5 0,83-28-703,-113 37 669,1 0 0,-1 0 1,0 0-1,0 0 1,0 0-1,0 0 0,1 0 1,-1 0-1,0 0 1,0 0-1,0 0 1,0 0-1,1 0 0,-1 0 1,0 0-1,0 0 1,0 0-1,1 0 0,-1 0 1,0 0-1,0 0 1,0 0-1,0 0 1,1 0-1,-1 0 0,-2 4-44,-6 6 87,-5-1 30,1 0 0,-23 11 1,30-17 130,7-6-11,10-3-111,45-19-85,-5 2-314,-51 23 328,6-3-115,-1 0 0,9-6-1,-15 8 54,-1 2-21,-5 5 87,0-1 0,-1 1 0,-9 5 0,5-4 12,3-1 33,5-4 53,0 0-1,-6 3 0,10-5-41,0 0-1,1 0 1,-1 0 0,0 0-1,0 0 1,2 1-1,5-1 43,31-4-394,69-17 0,-62 10-605,-37 10 571,-7 1 151,0 0 0,0-1 0,1 1 1,2-2-1,-4 2 145,-1 0 1,1 0-1,-1-1 1,1 1 0,-1 0-1,1-1 1,-1 1-1,0-1 1,1 1-1,-1 0 1,0-1-1,1 1 1,-1-1-1,0 1 1,1-1 0,-1 0-1,1 1 1,-1-1-1,0 1 1,0-1-1,0 1 1,1-2-1,-1 0 31,0 0 0,1-1-1,-1 1 1,1 0-1,-1 0 1,1 0 0,0 0-1,0 1 1,0-1-1,0 0 1,0 0 0,0 0-1,0 0 1,1 1-1,-1-1 1,0 1 0,1 0-1,-1-1 1,1 1-1,-1 0 1,4-2 0,18-12 319,-2-2 0,39-37 0,-56 50-299,-1 0 1,0 0-1,0 1 1,0-1-1,-1-1 1,1 1-1,-1 0 0,3-7 1,-5 10 9,0 0 0,0 1 0,1-1 0,-1 1 0,0-1 0,0 0 1,0 1-1,0-1 0,0 0 0,0 1 0,0-1 0,0 1 0,0-1 0,0 0 0,0 1 0,0-1 0,0 0 1,0 1-1,0-1 0,-1 0 0,1 0 0,-1 1-1,1-1 1,-1 0 0,1 1 0,-1 0-1,0-1 1,1 0 0,-1 1 0,1 0 0,-1 0-1,1-1 1,-1 1 0,0-1 0,1 1-1,-2 0 1,1 0 9,-1 0-1,1-1 0,-1 1 0,1 0 1,-1 1-1,1-1 0,0 0 0,-1 0 1,1 0-1,-1 1 0,1 0 0,-1-1 1,-1 2-1,-3 2 174,-9 7 0,10-7-150,-6 5 142,1 0 0,0 1 0,0 1 1,1 0-1,-11 16 0,-33 66 579,30-51-502,15-27-137,0 0 0,-9 32 0,-5 34-121,21-75-66,-2 5-491,-1 15 0,3-21 21,1-1 0,0 0 0,0 0-1,0 0 1,1 0 0,-1 0 0,2 6 0,1-2-1136,0-2-5088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9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51"/>
  <sheetViews>
    <sheetView showGridLines="0" tabSelected="1" view="pageBreakPreview" zoomScale="80" zoomScaleNormal="80" zoomScaleSheetLayoutView="80" workbookViewId="0">
      <pane ySplit="9" topLeftCell="A47" activePane="bottomLeft" state="frozenSplit"/>
      <selection pane="bottomLeft" activeCell="F50" sqref="F50"/>
    </sheetView>
  </sheetViews>
  <sheetFormatPr baseColWidth="10" defaultColWidth="11.42578125" defaultRowHeight="15"/>
  <cols>
    <col min="1" max="1" width="1.5703125" style="35" customWidth="1"/>
    <col min="2" max="3" width="40.5703125" style="35" customWidth="1"/>
    <col min="4" max="4" width="18" style="35" customWidth="1"/>
    <col min="5" max="5" width="19.5703125" style="35" customWidth="1"/>
    <col min="6" max="6" width="37.5703125" style="35" customWidth="1"/>
    <col min="7" max="7" width="27.5703125" style="35" customWidth="1"/>
    <col min="8" max="8" width="20.5703125" style="35" customWidth="1"/>
    <col min="9" max="9" width="19.28515625" style="35" customWidth="1"/>
    <col min="10" max="10" width="42.42578125" style="43" customWidth="1"/>
    <col min="11" max="11" width="18.140625" style="35" hidden="1" customWidth="1"/>
    <col min="12" max="12" width="18.140625" style="35" customWidth="1"/>
    <col min="13" max="13" width="19.42578125" style="35" customWidth="1"/>
    <col min="14" max="14" width="20.42578125" style="35" customWidth="1"/>
    <col min="15" max="15" width="15" style="35" hidden="1" customWidth="1"/>
    <col min="16" max="23" width="20.42578125" style="35" hidden="1" customWidth="1"/>
    <col min="24" max="26" width="17.7109375" style="35" customWidth="1"/>
    <col min="27" max="35" width="17.7109375" style="35" hidden="1" customWidth="1"/>
    <col min="36" max="41" width="17.7109375" style="35" customWidth="1"/>
    <col min="42" max="42" width="2.140625" style="35" customWidth="1"/>
    <col min="43" max="16384" width="11.42578125" style="35"/>
  </cols>
  <sheetData>
    <row r="1" spans="1:242" ht="7.5" customHeight="1">
      <c r="A1" s="33"/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P1" s="36"/>
      <c r="AQ1" s="36"/>
      <c r="AR1" s="36"/>
      <c r="AS1" s="36"/>
      <c r="AT1" s="36"/>
      <c r="AU1" s="36"/>
      <c r="AV1" s="36"/>
      <c r="AW1" s="36"/>
      <c r="AX1" s="33"/>
      <c r="AY1" s="33"/>
      <c r="AZ1" s="33"/>
      <c r="BA1" s="33"/>
      <c r="BB1" s="33"/>
      <c r="BC1" s="33"/>
      <c r="BD1" s="33"/>
      <c r="BE1" s="33"/>
      <c r="BF1" s="33"/>
      <c r="BG1" s="33"/>
      <c r="BO1" s="37"/>
      <c r="BP1" s="37"/>
      <c r="BQ1" s="37"/>
      <c r="BR1" s="37"/>
      <c r="BS1" s="37"/>
      <c r="BT1" s="37"/>
      <c r="BU1" s="38"/>
      <c r="BV1" s="38"/>
      <c r="BW1" s="38"/>
      <c r="BX1" s="38"/>
      <c r="BY1" s="38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40"/>
    </row>
    <row r="2" spans="1:242" ht="30" customHeight="1">
      <c r="A2" s="102"/>
      <c r="B2" s="102"/>
      <c r="C2" s="102"/>
      <c r="D2" s="102"/>
      <c r="E2" s="36"/>
      <c r="F2" s="36"/>
      <c r="G2" s="36"/>
      <c r="H2" s="41" t="s">
        <v>4</v>
      </c>
      <c r="I2" s="41" t="s">
        <v>101</v>
      </c>
      <c r="J2" s="3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40"/>
    </row>
    <row r="3" spans="1:242" ht="30" customHeight="1">
      <c r="A3" s="102"/>
      <c r="B3" s="102"/>
      <c r="C3" s="102"/>
      <c r="D3" s="102"/>
      <c r="E3" s="36"/>
      <c r="F3" s="36"/>
      <c r="G3" s="36"/>
      <c r="H3" s="41" t="s">
        <v>5</v>
      </c>
      <c r="I3" s="41">
        <v>1</v>
      </c>
      <c r="J3" s="3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40"/>
    </row>
    <row r="4" spans="1:242" ht="30" customHeight="1">
      <c r="A4" s="102"/>
      <c r="B4" s="102"/>
      <c r="C4" s="102"/>
      <c r="D4" s="102"/>
      <c r="E4" s="36"/>
      <c r="F4" s="36"/>
      <c r="G4" s="36"/>
      <c r="H4" s="41" t="s">
        <v>6</v>
      </c>
      <c r="I4" s="42">
        <v>43495</v>
      </c>
      <c r="J4" s="3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40"/>
    </row>
    <row r="5" spans="1:242" ht="7.5" customHeight="1">
      <c r="A5" s="33"/>
      <c r="B5" s="33"/>
      <c r="C5" s="33"/>
      <c r="D5" s="33"/>
      <c r="E5" s="33"/>
      <c r="F5" s="33"/>
      <c r="G5" s="33"/>
      <c r="H5" s="33"/>
      <c r="I5" s="33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P5" s="36"/>
      <c r="AQ5" s="36"/>
      <c r="AR5" s="36"/>
      <c r="AS5" s="36"/>
      <c r="AT5" s="36"/>
      <c r="AU5" s="36"/>
      <c r="AV5" s="36"/>
      <c r="AW5" s="36"/>
      <c r="AX5" s="33"/>
      <c r="AY5" s="33"/>
      <c r="AZ5" s="33"/>
      <c r="BA5" s="33"/>
      <c r="BB5" s="33"/>
      <c r="BC5" s="33"/>
      <c r="BD5" s="33"/>
      <c r="BE5" s="33"/>
      <c r="BF5" s="33"/>
      <c r="BG5" s="33"/>
      <c r="BO5" s="37"/>
      <c r="BP5" s="37"/>
      <c r="BQ5" s="37"/>
      <c r="BR5" s="37"/>
      <c r="BS5" s="37"/>
      <c r="BT5" s="37"/>
      <c r="BU5" s="38"/>
      <c r="BV5" s="38"/>
      <c r="BW5" s="38"/>
      <c r="BX5" s="38"/>
      <c r="BY5" s="38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40"/>
    </row>
    <row r="6" spans="1:242" s="45" customFormat="1" ht="27.75" customHeight="1">
      <c r="A6" s="47"/>
      <c r="B6" s="109" t="s">
        <v>102</v>
      </c>
      <c r="C6" s="110"/>
      <c r="D6" s="110"/>
      <c r="E6" s="110"/>
      <c r="F6" s="110"/>
      <c r="G6" s="111"/>
      <c r="H6" s="109" t="s">
        <v>103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1"/>
      <c r="AP6" s="46"/>
      <c r="AQ6" s="46"/>
      <c r="AR6" s="46"/>
      <c r="AS6" s="46"/>
      <c r="AT6" s="46"/>
      <c r="AU6" s="46"/>
      <c r="AV6" s="46"/>
      <c r="AW6" s="46"/>
    </row>
    <row r="7" spans="1:242" ht="12.75" customHeight="1" thickBot="1"/>
    <row r="8" spans="1:242" ht="30.75" customHeight="1">
      <c r="B8" s="104" t="s">
        <v>2</v>
      </c>
      <c r="C8" s="104" t="s">
        <v>3</v>
      </c>
      <c r="D8" s="104" t="s">
        <v>1</v>
      </c>
      <c r="E8" s="104" t="s">
        <v>0</v>
      </c>
      <c r="F8" s="107" t="s">
        <v>9</v>
      </c>
      <c r="G8" s="105" t="s">
        <v>8</v>
      </c>
      <c r="H8" s="105" t="s">
        <v>10</v>
      </c>
      <c r="I8" s="105" t="s">
        <v>11</v>
      </c>
      <c r="J8" s="103" t="s">
        <v>12</v>
      </c>
      <c r="K8" s="103" t="s">
        <v>24</v>
      </c>
      <c r="L8" s="112" t="s">
        <v>176</v>
      </c>
      <c r="M8" s="113"/>
      <c r="N8" s="114"/>
      <c r="O8" s="129" t="s">
        <v>180</v>
      </c>
      <c r="P8" s="130"/>
      <c r="Q8" s="131"/>
      <c r="R8" s="132" t="s">
        <v>181</v>
      </c>
      <c r="S8" s="133"/>
      <c r="T8" s="134"/>
      <c r="U8" s="135" t="s">
        <v>182</v>
      </c>
      <c r="V8" s="136"/>
      <c r="W8" s="136"/>
      <c r="X8" s="137" t="s">
        <v>183</v>
      </c>
      <c r="Y8" s="120"/>
      <c r="Z8" s="120"/>
      <c r="AA8" s="138" t="s">
        <v>186</v>
      </c>
      <c r="AB8" s="138"/>
      <c r="AC8" s="139"/>
      <c r="AD8" s="120" t="s">
        <v>187</v>
      </c>
      <c r="AE8" s="120"/>
      <c r="AF8" s="120"/>
      <c r="AG8" s="121" t="s">
        <v>188</v>
      </c>
      <c r="AH8" s="121"/>
      <c r="AI8" s="122"/>
      <c r="AJ8" s="123" t="s">
        <v>189</v>
      </c>
      <c r="AK8" s="124"/>
      <c r="AL8" s="125"/>
      <c r="AM8" s="126" t="s">
        <v>193</v>
      </c>
      <c r="AN8" s="127"/>
      <c r="AO8" s="128"/>
      <c r="AP8" s="44"/>
    </row>
    <row r="9" spans="1:242" ht="39.950000000000003" customHeight="1">
      <c r="B9" s="104"/>
      <c r="C9" s="104"/>
      <c r="D9" s="104"/>
      <c r="E9" s="104"/>
      <c r="F9" s="108"/>
      <c r="G9" s="106"/>
      <c r="H9" s="106"/>
      <c r="I9" s="106"/>
      <c r="J9" s="103"/>
      <c r="K9" s="103"/>
      <c r="L9" s="73" t="s">
        <v>177</v>
      </c>
      <c r="M9" s="74" t="s">
        <v>178</v>
      </c>
      <c r="N9" s="75" t="s">
        <v>179</v>
      </c>
      <c r="O9" s="76" t="s">
        <v>177</v>
      </c>
      <c r="P9" s="77" t="s">
        <v>178</v>
      </c>
      <c r="Q9" s="78" t="s">
        <v>179</v>
      </c>
      <c r="R9" s="73" t="s">
        <v>177</v>
      </c>
      <c r="S9" s="74" t="s">
        <v>178</v>
      </c>
      <c r="T9" s="75" t="s">
        <v>179</v>
      </c>
      <c r="U9" s="77" t="s">
        <v>177</v>
      </c>
      <c r="V9" s="77" t="s">
        <v>178</v>
      </c>
      <c r="W9" s="79" t="s">
        <v>179</v>
      </c>
      <c r="X9" s="80" t="s">
        <v>13</v>
      </c>
      <c r="Y9" s="81" t="s">
        <v>184</v>
      </c>
      <c r="Z9" s="81" t="s">
        <v>185</v>
      </c>
      <c r="AA9" s="82" t="s">
        <v>13</v>
      </c>
      <c r="AB9" s="82" t="s">
        <v>184</v>
      </c>
      <c r="AC9" s="83" t="s">
        <v>185</v>
      </c>
      <c r="AD9" s="81" t="s">
        <v>13</v>
      </c>
      <c r="AE9" s="81" t="s">
        <v>184</v>
      </c>
      <c r="AF9" s="81" t="s">
        <v>185</v>
      </c>
      <c r="AG9" s="84" t="s">
        <v>13</v>
      </c>
      <c r="AH9" s="84" t="s">
        <v>184</v>
      </c>
      <c r="AI9" s="85" t="s">
        <v>185</v>
      </c>
      <c r="AJ9" s="86" t="s">
        <v>190</v>
      </c>
      <c r="AK9" s="87" t="s">
        <v>191</v>
      </c>
      <c r="AL9" s="87" t="s">
        <v>192</v>
      </c>
      <c r="AM9" s="88" t="s">
        <v>194</v>
      </c>
      <c r="AN9" s="88" t="s">
        <v>191</v>
      </c>
      <c r="AO9" s="89" t="s">
        <v>192</v>
      </c>
      <c r="AP9" s="44"/>
    </row>
    <row r="10" spans="1:242" s="56" customFormat="1" ht="60.75" customHeight="1">
      <c r="B10" s="65" t="s">
        <v>39</v>
      </c>
      <c r="C10" s="50" t="s">
        <v>40</v>
      </c>
      <c r="D10" s="50" t="s">
        <v>38</v>
      </c>
      <c r="E10" s="93" t="s">
        <v>35</v>
      </c>
      <c r="F10" s="50" t="s">
        <v>36</v>
      </c>
      <c r="G10" s="50" t="s">
        <v>37</v>
      </c>
      <c r="H10" s="61">
        <v>44927</v>
      </c>
      <c r="I10" s="61">
        <v>45291</v>
      </c>
      <c r="J10" s="55" t="s">
        <v>104</v>
      </c>
      <c r="K10" s="99" t="s">
        <v>124</v>
      </c>
      <c r="L10" s="90">
        <v>565994000</v>
      </c>
      <c r="M10" s="90">
        <v>0</v>
      </c>
      <c r="N10" s="90">
        <f>+L10+M10</f>
        <v>565994000</v>
      </c>
      <c r="O10" s="90">
        <f>+N10</f>
        <v>565994000</v>
      </c>
      <c r="P10" s="90">
        <v>0</v>
      </c>
      <c r="Q10" s="90">
        <f>+O10+P10</f>
        <v>565994000</v>
      </c>
      <c r="R10" s="90">
        <f>+Q10</f>
        <v>565994000</v>
      </c>
      <c r="S10" s="90">
        <v>0</v>
      </c>
      <c r="T10" s="90">
        <f>+R10+S10</f>
        <v>565994000</v>
      </c>
      <c r="U10" s="90">
        <f>+T10</f>
        <v>565994000</v>
      </c>
      <c r="V10" s="90">
        <v>0</v>
      </c>
      <c r="W10" s="90">
        <f>+U10+V10</f>
        <v>565994000</v>
      </c>
      <c r="X10" s="67">
        <v>8.3299999999999999E-2</v>
      </c>
      <c r="Y10" s="67">
        <v>8.3299999999999999E-2</v>
      </c>
      <c r="Z10" s="67">
        <f>+Y10/X10</f>
        <v>1</v>
      </c>
      <c r="AA10" s="67">
        <v>0.48330000000000001</v>
      </c>
      <c r="AB10" s="67"/>
      <c r="AC10" s="67">
        <f>+AB10/AA10</f>
        <v>0</v>
      </c>
      <c r="AD10" s="67">
        <v>0.18340000000000001</v>
      </c>
      <c r="AE10" s="67"/>
      <c r="AF10" s="67">
        <f>+AE10/AD10</f>
        <v>0</v>
      </c>
      <c r="AG10" s="67">
        <v>0.25</v>
      </c>
      <c r="AH10" s="67"/>
      <c r="AI10" s="67">
        <f>+AH10/AG10</f>
        <v>0</v>
      </c>
      <c r="AJ10" s="67">
        <f>+SUM(X10+AA10+AD10+AG10)</f>
        <v>1</v>
      </c>
      <c r="AK10" s="67">
        <f>+SUM(Y10+AB10+AE10+AH10)</f>
        <v>8.3299999999999999E-2</v>
      </c>
      <c r="AL10" s="67">
        <f>+AK10/AJ10</f>
        <v>8.3299999999999999E-2</v>
      </c>
      <c r="AM10" s="67">
        <f>+SUM(X10+AA10+AD10+AG10)</f>
        <v>1</v>
      </c>
      <c r="AN10" s="67">
        <f>+SUM(Y10+AB10+AE10+AH10)</f>
        <v>8.3299999999999999E-2</v>
      </c>
      <c r="AO10" s="67">
        <f>+AN10/AM10</f>
        <v>8.3299999999999999E-2</v>
      </c>
      <c r="AP10" s="57"/>
    </row>
    <row r="11" spans="1:242" s="58" customFormat="1" ht="42" customHeight="1">
      <c r="B11" s="99" t="s">
        <v>41</v>
      </c>
      <c r="C11" s="99" t="s">
        <v>43</v>
      </c>
      <c r="D11" s="99" t="s">
        <v>38</v>
      </c>
      <c r="E11" s="95"/>
      <c r="F11" s="93" t="s">
        <v>45</v>
      </c>
      <c r="G11" s="99" t="s">
        <v>44</v>
      </c>
      <c r="H11" s="51">
        <v>44927</v>
      </c>
      <c r="I11" s="51">
        <v>45291</v>
      </c>
      <c r="J11" s="59" t="s">
        <v>105</v>
      </c>
      <c r="K11" s="100"/>
      <c r="L11" s="117">
        <v>5435068000</v>
      </c>
      <c r="M11" s="117">
        <v>0</v>
      </c>
      <c r="N11" s="117">
        <f>+L11+M11</f>
        <v>5435068000</v>
      </c>
      <c r="O11" s="117">
        <f t="shared" ref="O11:O47" si="0">+N11</f>
        <v>5435068000</v>
      </c>
      <c r="P11" s="117">
        <v>0</v>
      </c>
      <c r="Q11" s="117">
        <f>+O11+P11</f>
        <v>5435068000</v>
      </c>
      <c r="R11" s="117">
        <f t="shared" ref="R11:R47" si="1">+Q11</f>
        <v>5435068000</v>
      </c>
      <c r="S11" s="117">
        <v>0</v>
      </c>
      <c r="T11" s="117">
        <f>+R11+S11</f>
        <v>5435068000</v>
      </c>
      <c r="U11" s="117">
        <f t="shared" ref="U11:U47" si="2">+T11</f>
        <v>5435068000</v>
      </c>
      <c r="V11" s="117">
        <v>0</v>
      </c>
      <c r="W11" s="117">
        <f>+U11+V11</f>
        <v>5435068000</v>
      </c>
      <c r="X11" s="70">
        <v>0.18</v>
      </c>
      <c r="Y11" s="70">
        <v>0.18</v>
      </c>
      <c r="Z11" s="67">
        <f>+Y11/X11</f>
        <v>1</v>
      </c>
      <c r="AA11" s="70">
        <v>0.27</v>
      </c>
      <c r="AB11" s="70"/>
      <c r="AC11" s="67">
        <f t="shared" ref="AC11:AC12" si="3">+AB11/AA11</f>
        <v>0</v>
      </c>
      <c r="AD11" s="70">
        <v>0.27</v>
      </c>
      <c r="AE11" s="70"/>
      <c r="AF11" s="67">
        <f t="shared" ref="AF11:AF47" si="4">+AE11/AD11</f>
        <v>0</v>
      </c>
      <c r="AG11" s="70">
        <v>0.28000000000000003</v>
      </c>
      <c r="AH11" s="70"/>
      <c r="AI11" s="67">
        <f t="shared" ref="AI11:AI47" si="5">+AH11/AG11</f>
        <v>0</v>
      </c>
      <c r="AJ11" s="67">
        <f t="shared" ref="AJ11:AJ47" si="6">+SUM(X11+AA11+AD11+AG11)</f>
        <v>1</v>
      </c>
      <c r="AK11" s="67">
        <f t="shared" ref="AK11:AK47" si="7">+SUM(Y11+AB11+AE11+AH11)</f>
        <v>0.18</v>
      </c>
      <c r="AL11" s="67">
        <f t="shared" ref="AL11:AL47" si="8">+AK11/AJ11</f>
        <v>0.18</v>
      </c>
      <c r="AM11" s="115">
        <f>+(AJ11+AJ12)/2</f>
        <v>1</v>
      </c>
      <c r="AN11" s="115">
        <f>+(AK11+AK12)/2</f>
        <v>0.215</v>
      </c>
      <c r="AO11" s="115">
        <f t="shared" ref="AO11:AO47" si="9">+AN11/AM11</f>
        <v>0.215</v>
      </c>
      <c r="AP11" s="60"/>
    </row>
    <row r="12" spans="1:242" s="58" customFormat="1" ht="33.75" customHeight="1">
      <c r="B12" s="100"/>
      <c r="C12" s="100"/>
      <c r="D12" s="101"/>
      <c r="E12" s="95"/>
      <c r="F12" s="95"/>
      <c r="G12" s="101"/>
      <c r="H12" s="51">
        <v>44927</v>
      </c>
      <c r="I12" s="51">
        <v>45291</v>
      </c>
      <c r="J12" s="59" t="s">
        <v>128</v>
      </c>
      <c r="K12" s="100"/>
      <c r="L12" s="118"/>
      <c r="M12" s="118">
        <v>0</v>
      </c>
      <c r="N12" s="118">
        <f t="shared" ref="N12:N46" si="10">+L12-M12</f>
        <v>0</v>
      </c>
      <c r="O12" s="118">
        <f t="shared" si="0"/>
        <v>0</v>
      </c>
      <c r="P12" s="118">
        <v>0</v>
      </c>
      <c r="Q12" s="118">
        <f t="shared" ref="Q12:Q46" si="11">+O12-P12</f>
        <v>0</v>
      </c>
      <c r="R12" s="118">
        <f t="shared" si="1"/>
        <v>0</v>
      </c>
      <c r="S12" s="118">
        <v>0</v>
      </c>
      <c r="T12" s="118">
        <f t="shared" ref="T12:T46" si="12">+R12-S12</f>
        <v>0</v>
      </c>
      <c r="U12" s="118">
        <f t="shared" si="2"/>
        <v>0</v>
      </c>
      <c r="V12" s="118">
        <v>0</v>
      </c>
      <c r="W12" s="118">
        <f t="shared" ref="W12:W46" si="13">+U12-V12</f>
        <v>0</v>
      </c>
      <c r="X12" s="70">
        <v>0.25</v>
      </c>
      <c r="Y12" s="70">
        <v>0.25</v>
      </c>
      <c r="Z12" s="67">
        <f>+Y12/X12</f>
        <v>1</v>
      </c>
      <c r="AA12" s="70">
        <v>0.25</v>
      </c>
      <c r="AB12" s="70"/>
      <c r="AC12" s="67">
        <f t="shared" si="3"/>
        <v>0</v>
      </c>
      <c r="AD12" s="70">
        <v>0.25</v>
      </c>
      <c r="AE12" s="70"/>
      <c r="AF12" s="67">
        <f t="shared" si="4"/>
        <v>0</v>
      </c>
      <c r="AG12" s="70">
        <v>0.25</v>
      </c>
      <c r="AH12" s="70"/>
      <c r="AI12" s="67">
        <f t="shared" si="5"/>
        <v>0</v>
      </c>
      <c r="AJ12" s="67">
        <f t="shared" si="6"/>
        <v>1</v>
      </c>
      <c r="AK12" s="67">
        <f t="shared" si="7"/>
        <v>0.25</v>
      </c>
      <c r="AL12" s="67">
        <f t="shared" si="8"/>
        <v>0.25</v>
      </c>
      <c r="AM12" s="116"/>
      <c r="AN12" s="116"/>
      <c r="AO12" s="116" t="e">
        <f t="shared" si="9"/>
        <v>#DIV/0!</v>
      </c>
      <c r="AP12" s="60"/>
    </row>
    <row r="13" spans="1:242" s="56" customFormat="1" ht="45">
      <c r="B13" s="100"/>
      <c r="C13" s="100"/>
      <c r="D13" s="55" t="s">
        <v>47</v>
      </c>
      <c r="E13" s="95"/>
      <c r="F13" s="95"/>
      <c r="G13" s="50" t="s">
        <v>46</v>
      </c>
      <c r="H13" s="61">
        <v>44927</v>
      </c>
      <c r="I13" s="61">
        <v>45291</v>
      </c>
      <c r="J13" s="59" t="s">
        <v>106</v>
      </c>
      <c r="K13" s="100"/>
      <c r="L13" s="118"/>
      <c r="M13" s="118">
        <v>0</v>
      </c>
      <c r="N13" s="118">
        <f t="shared" si="10"/>
        <v>0</v>
      </c>
      <c r="O13" s="118">
        <f t="shared" si="0"/>
        <v>0</v>
      </c>
      <c r="P13" s="118">
        <v>0</v>
      </c>
      <c r="Q13" s="118">
        <f t="shared" si="11"/>
        <v>0</v>
      </c>
      <c r="R13" s="118">
        <f t="shared" si="1"/>
        <v>0</v>
      </c>
      <c r="S13" s="118">
        <v>0</v>
      </c>
      <c r="T13" s="118">
        <f t="shared" si="12"/>
        <v>0</v>
      </c>
      <c r="U13" s="118">
        <f t="shared" si="2"/>
        <v>0</v>
      </c>
      <c r="V13" s="118">
        <v>0</v>
      </c>
      <c r="W13" s="118">
        <f t="shared" si="13"/>
        <v>0</v>
      </c>
      <c r="X13" s="70">
        <v>0.125</v>
      </c>
      <c r="Y13" s="70">
        <v>0.125</v>
      </c>
      <c r="Z13" s="67">
        <f>+Y13/X13</f>
        <v>1</v>
      </c>
      <c r="AA13" s="70">
        <v>0.375</v>
      </c>
      <c r="AB13" s="70"/>
      <c r="AC13" s="67">
        <f>+AB13/AA13</f>
        <v>0</v>
      </c>
      <c r="AD13" s="70">
        <v>0.125</v>
      </c>
      <c r="AE13" s="70"/>
      <c r="AF13" s="67">
        <f t="shared" si="4"/>
        <v>0</v>
      </c>
      <c r="AG13" s="70">
        <v>0.375</v>
      </c>
      <c r="AH13" s="70"/>
      <c r="AI13" s="67">
        <f t="shared" si="5"/>
        <v>0</v>
      </c>
      <c r="AJ13" s="67">
        <f t="shared" si="6"/>
        <v>1</v>
      </c>
      <c r="AK13" s="67">
        <f t="shared" si="7"/>
        <v>0.125</v>
      </c>
      <c r="AL13" s="67">
        <f t="shared" si="8"/>
        <v>0.125</v>
      </c>
      <c r="AM13" s="67">
        <f t="shared" ref="AM13:AM47" si="14">+SUM(X13+AA13+AD13+AG13)</f>
        <v>1</v>
      </c>
      <c r="AN13" s="67">
        <f t="shared" ref="AN13:AN47" si="15">+SUM(Y13+AB13+AE13+AH13)</f>
        <v>0.125</v>
      </c>
      <c r="AO13" s="67">
        <f t="shared" si="9"/>
        <v>0.125</v>
      </c>
      <c r="AP13" s="57"/>
    </row>
    <row r="14" spans="1:242" s="56" customFormat="1" ht="45">
      <c r="B14" s="100"/>
      <c r="C14" s="100"/>
      <c r="D14" s="54" t="s">
        <v>47</v>
      </c>
      <c r="E14" s="95"/>
      <c r="F14" s="95"/>
      <c r="G14" s="55" t="s">
        <v>48</v>
      </c>
      <c r="H14" s="51">
        <v>44927</v>
      </c>
      <c r="I14" s="51">
        <v>45291</v>
      </c>
      <c r="J14" s="59" t="s">
        <v>49</v>
      </c>
      <c r="K14" s="100"/>
      <c r="L14" s="119"/>
      <c r="M14" s="119">
        <v>0</v>
      </c>
      <c r="N14" s="119">
        <f t="shared" si="10"/>
        <v>0</v>
      </c>
      <c r="O14" s="119">
        <f t="shared" si="0"/>
        <v>0</v>
      </c>
      <c r="P14" s="119">
        <v>0</v>
      </c>
      <c r="Q14" s="119">
        <f t="shared" si="11"/>
        <v>0</v>
      </c>
      <c r="R14" s="119">
        <f t="shared" si="1"/>
        <v>0</v>
      </c>
      <c r="S14" s="119">
        <v>0</v>
      </c>
      <c r="T14" s="119">
        <f t="shared" si="12"/>
        <v>0</v>
      </c>
      <c r="U14" s="119">
        <f t="shared" si="2"/>
        <v>0</v>
      </c>
      <c r="V14" s="119">
        <v>0</v>
      </c>
      <c r="W14" s="119">
        <f t="shared" si="13"/>
        <v>0</v>
      </c>
      <c r="X14" s="70">
        <v>0.22</v>
      </c>
      <c r="Y14" s="70">
        <v>0.22</v>
      </c>
      <c r="Z14" s="67">
        <f>+Y14/X14</f>
        <v>1</v>
      </c>
      <c r="AA14" s="70">
        <v>0.26</v>
      </c>
      <c r="AB14" s="70"/>
      <c r="AC14" s="67">
        <f t="shared" ref="AC14:AC47" si="16">+AB14/AA14</f>
        <v>0</v>
      </c>
      <c r="AD14" s="70">
        <v>0.26</v>
      </c>
      <c r="AE14" s="70"/>
      <c r="AF14" s="67">
        <f t="shared" si="4"/>
        <v>0</v>
      </c>
      <c r="AG14" s="70">
        <v>0.26</v>
      </c>
      <c r="AH14" s="70"/>
      <c r="AI14" s="67">
        <f t="shared" si="5"/>
        <v>0</v>
      </c>
      <c r="AJ14" s="67">
        <f t="shared" si="6"/>
        <v>1</v>
      </c>
      <c r="AK14" s="67">
        <f t="shared" si="7"/>
        <v>0.22</v>
      </c>
      <c r="AL14" s="67">
        <f t="shared" si="8"/>
        <v>0.22</v>
      </c>
      <c r="AM14" s="67">
        <f t="shared" si="14"/>
        <v>1</v>
      </c>
      <c r="AN14" s="67">
        <f t="shared" si="15"/>
        <v>0.22</v>
      </c>
      <c r="AO14" s="67">
        <f t="shared" si="9"/>
        <v>0.22</v>
      </c>
      <c r="AP14" s="57"/>
    </row>
    <row r="15" spans="1:242" s="56" customFormat="1" ht="48" customHeight="1">
      <c r="B15" s="99" t="s">
        <v>41</v>
      </c>
      <c r="C15" s="99" t="s">
        <v>42</v>
      </c>
      <c r="D15" s="54" t="s">
        <v>47</v>
      </c>
      <c r="E15" s="95"/>
      <c r="F15" s="99" t="s">
        <v>50</v>
      </c>
      <c r="G15" s="55" t="s">
        <v>107</v>
      </c>
      <c r="H15" s="51">
        <v>44927</v>
      </c>
      <c r="I15" s="51">
        <v>45291</v>
      </c>
      <c r="J15" s="59" t="s">
        <v>129</v>
      </c>
      <c r="K15" s="100"/>
      <c r="L15" s="117">
        <v>2475561000</v>
      </c>
      <c r="M15" s="117">
        <v>0</v>
      </c>
      <c r="N15" s="117">
        <f>+L15+M15</f>
        <v>2475561000</v>
      </c>
      <c r="O15" s="117">
        <f t="shared" si="0"/>
        <v>2475561000</v>
      </c>
      <c r="P15" s="117">
        <v>0</v>
      </c>
      <c r="Q15" s="117">
        <f>+O15+P15</f>
        <v>2475561000</v>
      </c>
      <c r="R15" s="117">
        <f t="shared" si="1"/>
        <v>2475561000</v>
      </c>
      <c r="S15" s="117">
        <v>0</v>
      </c>
      <c r="T15" s="117">
        <f>+R15+S15</f>
        <v>2475561000</v>
      </c>
      <c r="U15" s="117">
        <f t="shared" si="2"/>
        <v>2475561000</v>
      </c>
      <c r="V15" s="117">
        <v>0</v>
      </c>
      <c r="W15" s="117">
        <f>+U15+V15</f>
        <v>2475561000</v>
      </c>
      <c r="X15" s="67">
        <v>0.17499999999999999</v>
      </c>
      <c r="Y15" s="67">
        <v>0.17499999999999999</v>
      </c>
      <c r="Z15" s="67">
        <f t="shared" ref="Z15:Z47" si="17">+Y15/X15</f>
        <v>1</v>
      </c>
      <c r="AA15" s="70">
        <v>0.27500000000000002</v>
      </c>
      <c r="AB15" s="70"/>
      <c r="AC15" s="67">
        <f t="shared" si="16"/>
        <v>0</v>
      </c>
      <c r="AD15" s="69">
        <v>0.27500000000000002</v>
      </c>
      <c r="AE15" s="69"/>
      <c r="AF15" s="67">
        <f t="shared" si="4"/>
        <v>0</v>
      </c>
      <c r="AG15" s="69">
        <v>0.27500000000000002</v>
      </c>
      <c r="AH15" s="69"/>
      <c r="AI15" s="67">
        <f t="shared" si="5"/>
        <v>0</v>
      </c>
      <c r="AJ15" s="67">
        <f t="shared" si="6"/>
        <v>1</v>
      </c>
      <c r="AK15" s="67">
        <f t="shared" si="7"/>
        <v>0.17499999999999999</v>
      </c>
      <c r="AL15" s="67">
        <f t="shared" si="8"/>
        <v>0.17499999999999999</v>
      </c>
      <c r="AM15" s="67">
        <f t="shared" si="14"/>
        <v>1</v>
      </c>
      <c r="AN15" s="67">
        <f t="shared" si="15"/>
        <v>0.17499999999999999</v>
      </c>
      <c r="AO15" s="67">
        <f t="shared" si="9"/>
        <v>0.17499999999999999</v>
      </c>
      <c r="AP15" s="57"/>
    </row>
    <row r="16" spans="1:242" s="56" customFormat="1" ht="51" customHeight="1">
      <c r="B16" s="100"/>
      <c r="C16" s="100"/>
      <c r="D16" s="54" t="s">
        <v>47</v>
      </c>
      <c r="E16" s="95"/>
      <c r="F16" s="100"/>
      <c r="G16" s="55" t="s">
        <v>133</v>
      </c>
      <c r="H16" s="51">
        <v>44927</v>
      </c>
      <c r="I16" s="51">
        <v>45291</v>
      </c>
      <c r="J16" s="59" t="s">
        <v>131</v>
      </c>
      <c r="K16" s="100"/>
      <c r="L16" s="118"/>
      <c r="M16" s="118">
        <v>0</v>
      </c>
      <c r="N16" s="118">
        <f t="shared" si="10"/>
        <v>0</v>
      </c>
      <c r="O16" s="118">
        <f t="shared" si="0"/>
        <v>0</v>
      </c>
      <c r="P16" s="118">
        <v>0</v>
      </c>
      <c r="Q16" s="118">
        <f t="shared" si="11"/>
        <v>0</v>
      </c>
      <c r="R16" s="118">
        <f t="shared" si="1"/>
        <v>0</v>
      </c>
      <c r="S16" s="118">
        <v>0</v>
      </c>
      <c r="T16" s="118">
        <f t="shared" si="12"/>
        <v>0</v>
      </c>
      <c r="U16" s="118">
        <f t="shared" si="2"/>
        <v>0</v>
      </c>
      <c r="V16" s="118">
        <v>0</v>
      </c>
      <c r="W16" s="118">
        <f t="shared" si="13"/>
        <v>0</v>
      </c>
      <c r="X16" s="70">
        <v>0.25</v>
      </c>
      <c r="Y16" s="70">
        <v>0.25</v>
      </c>
      <c r="Z16" s="67">
        <f t="shared" si="17"/>
        <v>1</v>
      </c>
      <c r="AA16" s="70">
        <v>0.25</v>
      </c>
      <c r="AB16" s="70"/>
      <c r="AC16" s="67">
        <f t="shared" si="16"/>
        <v>0</v>
      </c>
      <c r="AD16" s="70">
        <v>0.25</v>
      </c>
      <c r="AE16" s="70"/>
      <c r="AF16" s="67">
        <f t="shared" si="4"/>
        <v>0</v>
      </c>
      <c r="AG16" s="70">
        <v>0.25</v>
      </c>
      <c r="AH16" s="70"/>
      <c r="AI16" s="67">
        <f t="shared" si="5"/>
        <v>0</v>
      </c>
      <c r="AJ16" s="67">
        <f t="shared" si="6"/>
        <v>1</v>
      </c>
      <c r="AK16" s="67">
        <f t="shared" si="7"/>
        <v>0.25</v>
      </c>
      <c r="AL16" s="67">
        <f t="shared" si="8"/>
        <v>0.25</v>
      </c>
      <c r="AM16" s="67">
        <f t="shared" si="14"/>
        <v>1</v>
      </c>
      <c r="AN16" s="67">
        <f t="shared" si="15"/>
        <v>0.25</v>
      </c>
      <c r="AO16" s="67">
        <f t="shared" si="9"/>
        <v>0.25</v>
      </c>
      <c r="AP16" s="57"/>
    </row>
    <row r="17" spans="2:42" s="56" customFormat="1" ht="56.25">
      <c r="B17" s="100"/>
      <c r="C17" s="100"/>
      <c r="D17" s="54" t="s">
        <v>47</v>
      </c>
      <c r="E17" s="95"/>
      <c r="F17" s="100"/>
      <c r="G17" s="55" t="s">
        <v>134</v>
      </c>
      <c r="H17" s="51">
        <v>44927</v>
      </c>
      <c r="I17" s="51">
        <v>45291</v>
      </c>
      <c r="J17" s="59" t="s">
        <v>130</v>
      </c>
      <c r="K17" s="100"/>
      <c r="L17" s="118"/>
      <c r="M17" s="118">
        <v>0</v>
      </c>
      <c r="N17" s="118">
        <f t="shared" si="10"/>
        <v>0</v>
      </c>
      <c r="O17" s="118">
        <f t="shared" si="0"/>
        <v>0</v>
      </c>
      <c r="P17" s="118">
        <v>0</v>
      </c>
      <c r="Q17" s="118">
        <f t="shared" si="11"/>
        <v>0</v>
      </c>
      <c r="R17" s="118">
        <f t="shared" si="1"/>
        <v>0</v>
      </c>
      <c r="S17" s="118">
        <v>0</v>
      </c>
      <c r="T17" s="118">
        <f t="shared" si="12"/>
        <v>0</v>
      </c>
      <c r="U17" s="118">
        <f t="shared" si="2"/>
        <v>0</v>
      </c>
      <c r="V17" s="118">
        <v>0</v>
      </c>
      <c r="W17" s="118">
        <f t="shared" si="13"/>
        <v>0</v>
      </c>
      <c r="X17" s="67">
        <v>0</v>
      </c>
      <c r="Y17" s="67">
        <v>0</v>
      </c>
      <c r="Z17" s="67">
        <f>IFERROR(+Y17/X17,0)</f>
        <v>0</v>
      </c>
      <c r="AA17" s="68">
        <v>1</v>
      </c>
      <c r="AB17" s="68"/>
      <c r="AC17" s="67">
        <f t="shared" si="16"/>
        <v>0</v>
      </c>
      <c r="AD17" s="68">
        <v>0</v>
      </c>
      <c r="AE17" s="68"/>
      <c r="AF17" s="67" t="e">
        <f t="shared" si="4"/>
        <v>#DIV/0!</v>
      </c>
      <c r="AG17" s="67">
        <v>0</v>
      </c>
      <c r="AH17" s="67"/>
      <c r="AI17" s="67" t="e">
        <f t="shared" si="5"/>
        <v>#DIV/0!</v>
      </c>
      <c r="AJ17" s="67">
        <f t="shared" si="6"/>
        <v>1</v>
      </c>
      <c r="AK17" s="67">
        <f t="shared" si="7"/>
        <v>0</v>
      </c>
      <c r="AL17" s="67">
        <f t="shared" si="8"/>
        <v>0</v>
      </c>
      <c r="AM17" s="67">
        <f t="shared" si="14"/>
        <v>1</v>
      </c>
      <c r="AN17" s="67">
        <f t="shared" si="15"/>
        <v>0</v>
      </c>
      <c r="AO17" s="67">
        <f t="shared" si="9"/>
        <v>0</v>
      </c>
      <c r="AP17" s="57"/>
    </row>
    <row r="18" spans="2:42" s="56" customFormat="1" ht="45">
      <c r="B18" s="100"/>
      <c r="C18" s="100"/>
      <c r="D18" s="54" t="s">
        <v>47</v>
      </c>
      <c r="E18" s="95"/>
      <c r="F18" s="100"/>
      <c r="G18" s="55" t="s">
        <v>108</v>
      </c>
      <c r="H18" s="51">
        <v>44927</v>
      </c>
      <c r="I18" s="51">
        <v>45291</v>
      </c>
      <c r="J18" s="59" t="s">
        <v>132</v>
      </c>
      <c r="K18" s="100"/>
      <c r="L18" s="119"/>
      <c r="M18" s="119">
        <v>0</v>
      </c>
      <c r="N18" s="119">
        <f t="shared" si="10"/>
        <v>0</v>
      </c>
      <c r="O18" s="119">
        <f t="shared" si="0"/>
        <v>0</v>
      </c>
      <c r="P18" s="119">
        <v>0</v>
      </c>
      <c r="Q18" s="119">
        <f t="shared" si="11"/>
        <v>0</v>
      </c>
      <c r="R18" s="119">
        <f t="shared" si="1"/>
        <v>0</v>
      </c>
      <c r="S18" s="119">
        <v>0</v>
      </c>
      <c r="T18" s="119">
        <f t="shared" si="12"/>
        <v>0</v>
      </c>
      <c r="U18" s="119">
        <f t="shared" si="2"/>
        <v>0</v>
      </c>
      <c r="V18" s="119">
        <v>0</v>
      </c>
      <c r="W18" s="119">
        <f t="shared" si="13"/>
        <v>0</v>
      </c>
      <c r="X18" s="67">
        <v>0.2</v>
      </c>
      <c r="Y18" s="67">
        <v>0</v>
      </c>
      <c r="Z18" s="67">
        <f t="shared" si="17"/>
        <v>0</v>
      </c>
      <c r="AA18" s="67">
        <v>0.2</v>
      </c>
      <c r="AB18" s="67"/>
      <c r="AC18" s="67">
        <f t="shared" si="16"/>
        <v>0</v>
      </c>
      <c r="AD18" s="67">
        <v>0.4</v>
      </c>
      <c r="AE18" s="67"/>
      <c r="AF18" s="67">
        <f t="shared" si="4"/>
        <v>0</v>
      </c>
      <c r="AG18" s="67">
        <v>0.2</v>
      </c>
      <c r="AH18" s="67"/>
      <c r="AI18" s="67">
        <f t="shared" si="5"/>
        <v>0</v>
      </c>
      <c r="AJ18" s="67">
        <f t="shared" si="6"/>
        <v>1</v>
      </c>
      <c r="AK18" s="67">
        <f t="shared" si="7"/>
        <v>0</v>
      </c>
      <c r="AL18" s="67">
        <f t="shared" si="8"/>
        <v>0</v>
      </c>
      <c r="AM18" s="67">
        <f t="shared" si="14"/>
        <v>1</v>
      </c>
      <c r="AN18" s="67">
        <f t="shared" si="15"/>
        <v>0</v>
      </c>
      <c r="AO18" s="67">
        <f t="shared" si="9"/>
        <v>0</v>
      </c>
      <c r="AP18" s="57"/>
    </row>
    <row r="19" spans="2:42" s="56" customFormat="1" ht="67.5">
      <c r="B19" s="55" t="s">
        <v>41</v>
      </c>
      <c r="C19" s="55" t="s">
        <v>52</v>
      </c>
      <c r="D19" s="54" t="s">
        <v>47</v>
      </c>
      <c r="E19" s="94"/>
      <c r="F19" s="55" t="s">
        <v>51</v>
      </c>
      <c r="G19" s="55" t="s">
        <v>136</v>
      </c>
      <c r="H19" s="51">
        <v>44927</v>
      </c>
      <c r="I19" s="51">
        <v>45291</v>
      </c>
      <c r="J19" s="59" t="s">
        <v>135</v>
      </c>
      <c r="K19" s="101"/>
      <c r="L19" s="90">
        <v>602700000</v>
      </c>
      <c r="M19" s="90">
        <v>0</v>
      </c>
      <c r="N19" s="90">
        <f>+L19+M19</f>
        <v>602700000</v>
      </c>
      <c r="O19" s="90">
        <f t="shared" si="0"/>
        <v>602700000</v>
      </c>
      <c r="P19" s="90">
        <v>0</v>
      </c>
      <c r="Q19" s="90">
        <f>+O19+P19</f>
        <v>602700000</v>
      </c>
      <c r="R19" s="90">
        <f t="shared" si="1"/>
        <v>602700000</v>
      </c>
      <c r="S19" s="90">
        <v>0</v>
      </c>
      <c r="T19" s="90">
        <f>+R19+S19</f>
        <v>602700000</v>
      </c>
      <c r="U19" s="90">
        <f t="shared" si="2"/>
        <v>602700000</v>
      </c>
      <c r="V19" s="90">
        <v>0</v>
      </c>
      <c r="W19" s="90">
        <f>+U19+V19</f>
        <v>602700000</v>
      </c>
      <c r="X19" s="67">
        <v>0.19</v>
      </c>
      <c r="Y19" s="67">
        <v>0.19</v>
      </c>
      <c r="Z19" s="67">
        <f t="shared" si="17"/>
        <v>1</v>
      </c>
      <c r="AA19" s="68">
        <v>0.27</v>
      </c>
      <c r="AB19" s="68"/>
      <c r="AC19" s="67">
        <f t="shared" si="16"/>
        <v>0</v>
      </c>
      <c r="AD19" s="68">
        <v>0.27</v>
      </c>
      <c r="AE19" s="68"/>
      <c r="AF19" s="67">
        <f t="shared" si="4"/>
        <v>0</v>
      </c>
      <c r="AG19" s="67">
        <v>0.27</v>
      </c>
      <c r="AH19" s="67"/>
      <c r="AI19" s="67">
        <f t="shared" si="5"/>
        <v>0</v>
      </c>
      <c r="AJ19" s="67">
        <f t="shared" si="6"/>
        <v>1</v>
      </c>
      <c r="AK19" s="67">
        <f t="shared" si="7"/>
        <v>0.19</v>
      </c>
      <c r="AL19" s="67">
        <f t="shared" si="8"/>
        <v>0.19</v>
      </c>
      <c r="AM19" s="67">
        <f t="shared" si="14"/>
        <v>1</v>
      </c>
      <c r="AN19" s="67">
        <f t="shared" si="15"/>
        <v>0.19</v>
      </c>
      <c r="AO19" s="67">
        <f t="shared" si="9"/>
        <v>0.19</v>
      </c>
      <c r="AP19" s="57"/>
    </row>
    <row r="20" spans="2:42" s="56" customFormat="1" ht="78.75">
      <c r="B20" s="55" t="s">
        <v>59</v>
      </c>
      <c r="C20" s="55" t="s">
        <v>60</v>
      </c>
      <c r="D20" s="93" t="s">
        <v>53</v>
      </c>
      <c r="E20" s="99" t="s">
        <v>54</v>
      </c>
      <c r="F20" s="63" t="s">
        <v>66</v>
      </c>
      <c r="G20" s="55" t="s">
        <v>55</v>
      </c>
      <c r="H20" s="51">
        <v>44927</v>
      </c>
      <c r="I20" s="51">
        <v>45291</v>
      </c>
      <c r="J20" s="59" t="s">
        <v>123</v>
      </c>
      <c r="K20" s="93" t="s">
        <v>62</v>
      </c>
      <c r="L20" s="90">
        <v>3008126000</v>
      </c>
      <c r="M20" s="90">
        <v>198825000</v>
      </c>
      <c r="N20" s="90">
        <f>+L20+M20</f>
        <v>3206951000</v>
      </c>
      <c r="O20" s="90">
        <f t="shared" si="0"/>
        <v>3206951000</v>
      </c>
      <c r="P20" s="90">
        <v>0</v>
      </c>
      <c r="Q20" s="90">
        <f>+O20+P20</f>
        <v>3206951000</v>
      </c>
      <c r="R20" s="90">
        <f t="shared" si="1"/>
        <v>3206951000</v>
      </c>
      <c r="S20" s="90">
        <v>0</v>
      </c>
      <c r="T20" s="90">
        <f>+R20+S20</f>
        <v>3206951000</v>
      </c>
      <c r="U20" s="90">
        <f t="shared" si="2"/>
        <v>3206951000</v>
      </c>
      <c r="V20" s="90">
        <v>0</v>
      </c>
      <c r="W20" s="90">
        <f>+U20+V20</f>
        <v>3206951000</v>
      </c>
      <c r="X20" s="67">
        <v>0.20499999999999999</v>
      </c>
      <c r="Y20" s="67">
        <v>0.20499999999999999</v>
      </c>
      <c r="Z20" s="67">
        <f t="shared" si="17"/>
        <v>1</v>
      </c>
      <c r="AA20" s="68">
        <v>0.29499999999999998</v>
      </c>
      <c r="AB20" s="68"/>
      <c r="AC20" s="67">
        <f t="shared" si="16"/>
        <v>0</v>
      </c>
      <c r="AD20" s="68">
        <v>0.20499999999999999</v>
      </c>
      <c r="AE20" s="68"/>
      <c r="AF20" s="67">
        <f t="shared" si="4"/>
        <v>0</v>
      </c>
      <c r="AG20" s="67">
        <v>0.29499999999999998</v>
      </c>
      <c r="AH20" s="67"/>
      <c r="AI20" s="67">
        <f t="shared" si="5"/>
        <v>0</v>
      </c>
      <c r="AJ20" s="67">
        <f t="shared" si="6"/>
        <v>1</v>
      </c>
      <c r="AK20" s="67">
        <f t="shared" si="7"/>
        <v>0.20499999999999999</v>
      </c>
      <c r="AL20" s="67">
        <f t="shared" si="8"/>
        <v>0.20499999999999999</v>
      </c>
      <c r="AM20" s="67">
        <f t="shared" si="14"/>
        <v>1</v>
      </c>
      <c r="AN20" s="67">
        <f t="shared" si="15"/>
        <v>0.20499999999999999</v>
      </c>
      <c r="AO20" s="67">
        <f t="shared" si="9"/>
        <v>0.20499999999999999</v>
      </c>
    </row>
    <row r="21" spans="2:42" s="56" customFormat="1" ht="67.5">
      <c r="B21" s="55" t="s">
        <v>59</v>
      </c>
      <c r="C21" s="55" t="s">
        <v>60</v>
      </c>
      <c r="D21" s="94"/>
      <c r="E21" s="100"/>
      <c r="F21" s="63" t="s">
        <v>67</v>
      </c>
      <c r="G21" s="55" t="s">
        <v>56</v>
      </c>
      <c r="H21" s="51">
        <v>44927</v>
      </c>
      <c r="I21" s="51">
        <v>45291</v>
      </c>
      <c r="J21" s="59" t="s">
        <v>57</v>
      </c>
      <c r="K21" s="95"/>
      <c r="L21" s="90">
        <v>1423719000</v>
      </c>
      <c r="M21" s="90">
        <v>-71500000</v>
      </c>
      <c r="N21" s="90">
        <f>+L21+M21</f>
        <v>1352219000</v>
      </c>
      <c r="O21" s="90">
        <f t="shared" si="0"/>
        <v>1352219000</v>
      </c>
      <c r="P21" s="90">
        <v>0</v>
      </c>
      <c r="Q21" s="90">
        <f>+O21+P21</f>
        <v>1352219000</v>
      </c>
      <c r="R21" s="90">
        <f t="shared" si="1"/>
        <v>1352219000</v>
      </c>
      <c r="S21" s="90">
        <v>0</v>
      </c>
      <c r="T21" s="90">
        <f>+R21+S21</f>
        <v>1352219000</v>
      </c>
      <c r="U21" s="90">
        <f t="shared" si="2"/>
        <v>1352219000</v>
      </c>
      <c r="V21" s="90">
        <v>0</v>
      </c>
      <c r="W21" s="90">
        <f>+U21+V21</f>
        <v>1352219000</v>
      </c>
      <c r="X21" s="67">
        <v>0.25</v>
      </c>
      <c r="Y21" s="67">
        <v>0.25</v>
      </c>
      <c r="Z21" s="67">
        <f t="shared" si="17"/>
        <v>1</v>
      </c>
      <c r="AA21" s="68">
        <v>0.25</v>
      </c>
      <c r="AB21" s="68"/>
      <c r="AC21" s="67">
        <f t="shared" si="16"/>
        <v>0</v>
      </c>
      <c r="AD21" s="68">
        <v>0.25</v>
      </c>
      <c r="AE21" s="68"/>
      <c r="AF21" s="67">
        <f t="shared" si="4"/>
        <v>0</v>
      </c>
      <c r="AG21" s="67">
        <v>0.25</v>
      </c>
      <c r="AH21" s="67"/>
      <c r="AI21" s="67">
        <f t="shared" si="5"/>
        <v>0</v>
      </c>
      <c r="AJ21" s="67">
        <f t="shared" si="6"/>
        <v>1</v>
      </c>
      <c r="AK21" s="67">
        <f t="shared" si="7"/>
        <v>0.25</v>
      </c>
      <c r="AL21" s="67">
        <f t="shared" si="8"/>
        <v>0.25</v>
      </c>
      <c r="AM21" s="67">
        <f t="shared" si="14"/>
        <v>1</v>
      </c>
      <c r="AN21" s="67">
        <f t="shared" si="15"/>
        <v>0.25</v>
      </c>
      <c r="AO21" s="67">
        <f t="shared" si="9"/>
        <v>0.25</v>
      </c>
    </row>
    <row r="22" spans="2:42" s="56" customFormat="1" ht="33.75">
      <c r="B22" s="99" t="s">
        <v>39</v>
      </c>
      <c r="C22" s="99" t="s">
        <v>61</v>
      </c>
      <c r="D22" s="93" t="s">
        <v>58</v>
      </c>
      <c r="E22" s="100"/>
      <c r="F22" s="96" t="s">
        <v>68</v>
      </c>
      <c r="G22" s="63" t="s">
        <v>112</v>
      </c>
      <c r="H22" s="51">
        <v>44927</v>
      </c>
      <c r="I22" s="51">
        <v>45291</v>
      </c>
      <c r="J22" s="59" t="s">
        <v>109</v>
      </c>
      <c r="K22" s="95"/>
      <c r="L22" s="117">
        <v>637978000</v>
      </c>
      <c r="M22" s="117">
        <v>-127325000</v>
      </c>
      <c r="N22" s="117">
        <f>+L22+M22</f>
        <v>510653000</v>
      </c>
      <c r="O22" s="117">
        <f t="shared" si="0"/>
        <v>510653000</v>
      </c>
      <c r="P22" s="117">
        <v>0</v>
      </c>
      <c r="Q22" s="117">
        <f>+O22+P22</f>
        <v>510653000</v>
      </c>
      <c r="R22" s="117">
        <f t="shared" si="1"/>
        <v>510653000</v>
      </c>
      <c r="S22" s="117">
        <v>0</v>
      </c>
      <c r="T22" s="117">
        <f>+R22+S22</f>
        <v>510653000</v>
      </c>
      <c r="U22" s="117">
        <f t="shared" si="2"/>
        <v>510653000</v>
      </c>
      <c r="V22" s="117">
        <v>0</v>
      </c>
      <c r="W22" s="117">
        <f>+U22+V22</f>
        <v>510653000</v>
      </c>
      <c r="X22" s="67">
        <v>0.44330000000000003</v>
      </c>
      <c r="Y22" s="67">
        <v>0.44330000000000003</v>
      </c>
      <c r="Z22" s="67">
        <f t="shared" si="17"/>
        <v>1</v>
      </c>
      <c r="AA22" s="68">
        <v>0.16669999999999999</v>
      </c>
      <c r="AB22" s="68"/>
      <c r="AC22" s="67">
        <f t="shared" si="16"/>
        <v>0</v>
      </c>
      <c r="AD22" s="68">
        <v>0.11</v>
      </c>
      <c r="AE22" s="68"/>
      <c r="AF22" s="67">
        <f t="shared" si="4"/>
        <v>0</v>
      </c>
      <c r="AG22" s="67">
        <v>0.28000000000000003</v>
      </c>
      <c r="AH22" s="67"/>
      <c r="AI22" s="67">
        <f t="shared" si="5"/>
        <v>0</v>
      </c>
      <c r="AJ22" s="67">
        <f t="shared" si="6"/>
        <v>1</v>
      </c>
      <c r="AK22" s="67">
        <f t="shared" si="7"/>
        <v>0.44330000000000003</v>
      </c>
      <c r="AL22" s="67">
        <f t="shared" si="8"/>
        <v>0.44330000000000003</v>
      </c>
      <c r="AM22" s="67">
        <f t="shared" si="14"/>
        <v>1</v>
      </c>
      <c r="AN22" s="67">
        <f t="shared" si="15"/>
        <v>0.44330000000000003</v>
      </c>
      <c r="AO22" s="67">
        <f t="shared" si="9"/>
        <v>0.44330000000000003</v>
      </c>
    </row>
    <row r="23" spans="2:42" s="56" customFormat="1" ht="45">
      <c r="B23" s="100"/>
      <c r="C23" s="100"/>
      <c r="D23" s="95"/>
      <c r="E23" s="100"/>
      <c r="F23" s="97"/>
      <c r="G23" s="63" t="s">
        <v>113</v>
      </c>
      <c r="H23" s="51">
        <v>44927</v>
      </c>
      <c r="I23" s="51">
        <v>45291</v>
      </c>
      <c r="J23" s="59" t="s">
        <v>110</v>
      </c>
      <c r="K23" s="95"/>
      <c r="L23" s="118"/>
      <c r="M23" s="118">
        <v>0</v>
      </c>
      <c r="N23" s="118">
        <f t="shared" si="10"/>
        <v>0</v>
      </c>
      <c r="O23" s="118">
        <f t="shared" si="0"/>
        <v>0</v>
      </c>
      <c r="P23" s="118">
        <v>0</v>
      </c>
      <c r="Q23" s="118">
        <f t="shared" si="11"/>
        <v>0</v>
      </c>
      <c r="R23" s="118">
        <f t="shared" si="1"/>
        <v>0</v>
      </c>
      <c r="S23" s="118">
        <v>0</v>
      </c>
      <c r="T23" s="118">
        <f t="shared" si="12"/>
        <v>0</v>
      </c>
      <c r="U23" s="118">
        <f t="shared" si="2"/>
        <v>0</v>
      </c>
      <c r="V23" s="118">
        <v>0</v>
      </c>
      <c r="W23" s="118">
        <f t="shared" si="13"/>
        <v>0</v>
      </c>
      <c r="X23" s="67">
        <v>0.22670000000000001</v>
      </c>
      <c r="Y23" s="67">
        <v>0.22670000000000001</v>
      </c>
      <c r="Z23" s="67">
        <f t="shared" si="17"/>
        <v>1</v>
      </c>
      <c r="AA23" s="68">
        <v>0.2</v>
      </c>
      <c r="AB23" s="68"/>
      <c r="AC23" s="67">
        <f t="shared" si="16"/>
        <v>0</v>
      </c>
      <c r="AD23" s="68">
        <v>0.2833</v>
      </c>
      <c r="AE23" s="68"/>
      <c r="AF23" s="67">
        <f t="shared" si="4"/>
        <v>0</v>
      </c>
      <c r="AG23" s="67">
        <v>0.28999999999999998</v>
      </c>
      <c r="AH23" s="67"/>
      <c r="AI23" s="67">
        <f t="shared" si="5"/>
        <v>0</v>
      </c>
      <c r="AJ23" s="67">
        <f t="shared" si="6"/>
        <v>1</v>
      </c>
      <c r="AK23" s="67">
        <f t="shared" si="7"/>
        <v>0.22670000000000001</v>
      </c>
      <c r="AL23" s="67">
        <f t="shared" si="8"/>
        <v>0.22670000000000001</v>
      </c>
      <c r="AM23" s="67">
        <f t="shared" si="14"/>
        <v>1</v>
      </c>
      <c r="AN23" s="67">
        <f t="shared" si="15"/>
        <v>0.22670000000000001</v>
      </c>
      <c r="AO23" s="67">
        <f t="shared" si="9"/>
        <v>0.22670000000000001</v>
      </c>
    </row>
    <row r="24" spans="2:42" s="56" customFormat="1" ht="45" customHeight="1">
      <c r="B24" s="101"/>
      <c r="C24" s="101"/>
      <c r="D24" s="94"/>
      <c r="E24" s="101"/>
      <c r="F24" s="98"/>
      <c r="G24" s="63" t="s">
        <v>114</v>
      </c>
      <c r="H24" s="51">
        <v>44927</v>
      </c>
      <c r="I24" s="51">
        <v>45291</v>
      </c>
      <c r="J24" s="59" t="s">
        <v>111</v>
      </c>
      <c r="K24" s="94"/>
      <c r="L24" s="119"/>
      <c r="M24" s="119">
        <v>0</v>
      </c>
      <c r="N24" s="119">
        <f t="shared" si="10"/>
        <v>0</v>
      </c>
      <c r="O24" s="119">
        <f t="shared" si="0"/>
        <v>0</v>
      </c>
      <c r="P24" s="119">
        <v>0</v>
      </c>
      <c r="Q24" s="119">
        <f t="shared" si="11"/>
        <v>0</v>
      </c>
      <c r="R24" s="119">
        <f t="shared" si="1"/>
        <v>0</v>
      </c>
      <c r="S24" s="119">
        <v>0</v>
      </c>
      <c r="T24" s="119">
        <f t="shared" si="12"/>
        <v>0</v>
      </c>
      <c r="U24" s="119">
        <f t="shared" si="2"/>
        <v>0</v>
      </c>
      <c r="V24" s="119">
        <v>0</v>
      </c>
      <c r="W24" s="119">
        <f t="shared" si="13"/>
        <v>0</v>
      </c>
      <c r="X24" s="67">
        <v>0</v>
      </c>
      <c r="Y24" s="67">
        <v>0</v>
      </c>
      <c r="Z24" s="67">
        <f>IFERROR(Y24/X24,0)</f>
        <v>0</v>
      </c>
      <c r="AA24" s="68">
        <v>0.33</v>
      </c>
      <c r="AB24" s="68"/>
      <c r="AC24" s="67">
        <f t="shared" si="16"/>
        <v>0</v>
      </c>
      <c r="AD24" s="68">
        <v>0.33</v>
      </c>
      <c r="AE24" s="68"/>
      <c r="AF24" s="67">
        <f t="shared" si="4"/>
        <v>0</v>
      </c>
      <c r="AG24" s="67">
        <v>0.34</v>
      </c>
      <c r="AH24" s="67"/>
      <c r="AI24" s="67">
        <f t="shared" si="5"/>
        <v>0</v>
      </c>
      <c r="AJ24" s="67">
        <f t="shared" si="6"/>
        <v>1</v>
      </c>
      <c r="AK24" s="67">
        <f t="shared" si="7"/>
        <v>0</v>
      </c>
      <c r="AL24" s="67">
        <f t="shared" si="8"/>
        <v>0</v>
      </c>
      <c r="AM24" s="67">
        <f t="shared" si="14"/>
        <v>1</v>
      </c>
      <c r="AN24" s="67">
        <f t="shared" si="15"/>
        <v>0</v>
      </c>
      <c r="AO24" s="67">
        <f t="shared" si="9"/>
        <v>0</v>
      </c>
    </row>
    <row r="25" spans="2:42" s="56" customFormat="1" ht="65.25" customHeight="1">
      <c r="B25" s="99" t="s">
        <v>72</v>
      </c>
      <c r="C25" s="99" t="s">
        <v>89</v>
      </c>
      <c r="D25" s="99" t="s">
        <v>88</v>
      </c>
      <c r="E25" s="99" t="s">
        <v>83</v>
      </c>
      <c r="F25" s="62" t="s">
        <v>84</v>
      </c>
      <c r="G25" s="55" t="s">
        <v>142</v>
      </c>
      <c r="H25" s="51">
        <v>44927</v>
      </c>
      <c r="I25" s="51">
        <v>45291</v>
      </c>
      <c r="J25" s="52" t="s">
        <v>141</v>
      </c>
      <c r="K25" s="93" t="s">
        <v>125</v>
      </c>
      <c r="L25" s="90">
        <v>280000000</v>
      </c>
      <c r="M25" s="90">
        <v>-10000000</v>
      </c>
      <c r="N25" s="90">
        <f>+L25+M25</f>
        <v>270000000</v>
      </c>
      <c r="O25" s="90">
        <f t="shared" si="0"/>
        <v>270000000</v>
      </c>
      <c r="P25" s="90">
        <v>0</v>
      </c>
      <c r="Q25" s="90">
        <f>+O25+P25</f>
        <v>270000000</v>
      </c>
      <c r="R25" s="90">
        <f t="shared" si="1"/>
        <v>270000000</v>
      </c>
      <c r="S25" s="90">
        <v>0</v>
      </c>
      <c r="T25" s="90">
        <f>+R25+S25</f>
        <v>270000000</v>
      </c>
      <c r="U25" s="90">
        <f t="shared" si="2"/>
        <v>270000000</v>
      </c>
      <c r="V25" s="90">
        <v>0</v>
      </c>
      <c r="W25" s="90">
        <f>+U25+V25</f>
        <v>270000000</v>
      </c>
      <c r="X25" s="67">
        <v>0.25</v>
      </c>
      <c r="Y25" s="67">
        <v>0.25</v>
      </c>
      <c r="Z25" s="67">
        <f t="shared" si="17"/>
        <v>1</v>
      </c>
      <c r="AA25" s="68">
        <v>0.25</v>
      </c>
      <c r="AB25" s="68"/>
      <c r="AC25" s="67">
        <f t="shared" si="16"/>
        <v>0</v>
      </c>
      <c r="AD25" s="68">
        <v>0.25</v>
      </c>
      <c r="AE25" s="68"/>
      <c r="AF25" s="67">
        <f t="shared" si="4"/>
        <v>0</v>
      </c>
      <c r="AG25" s="67">
        <v>0.25</v>
      </c>
      <c r="AH25" s="67"/>
      <c r="AI25" s="67">
        <f t="shared" si="5"/>
        <v>0</v>
      </c>
      <c r="AJ25" s="67">
        <f t="shared" si="6"/>
        <v>1</v>
      </c>
      <c r="AK25" s="67">
        <f t="shared" si="7"/>
        <v>0.25</v>
      </c>
      <c r="AL25" s="67">
        <f t="shared" si="8"/>
        <v>0.25</v>
      </c>
      <c r="AM25" s="67">
        <f t="shared" si="14"/>
        <v>1</v>
      </c>
      <c r="AN25" s="67">
        <f t="shared" si="15"/>
        <v>0.25</v>
      </c>
      <c r="AO25" s="67">
        <f t="shared" si="9"/>
        <v>0.25</v>
      </c>
    </row>
    <row r="26" spans="2:42" s="56" customFormat="1" ht="56.25" customHeight="1">
      <c r="B26" s="100"/>
      <c r="C26" s="100"/>
      <c r="D26" s="100"/>
      <c r="E26" s="100"/>
      <c r="F26" s="62" t="s">
        <v>85</v>
      </c>
      <c r="G26" s="55" t="s">
        <v>144</v>
      </c>
      <c r="H26" s="51">
        <v>44927</v>
      </c>
      <c r="I26" s="51">
        <v>45291</v>
      </c>
      <c r="J26" s="52" t="s">
        <v>143</v>
      </c>
      <c r="K26" s="95"/>
      <c r="L26" s="90">
        <v>43400000</v>
      </c>
      <c r="M26" s="90">
        <v>0</v>
      </c>
      <c r="N26" s="90">
        <f t="shared" ref="N26:N29" si="18">+L26+M26</f>
        <v>43400000</v>
      </c>
      <c r="O26" s="90">
        <f t="shared" si="0"/>
        <v>43400000</v>
      </c>
      <c r="P26" s="90">
        <v>0</v>
      </c>
      <c r="Q26" s="90">
        <f t="shared" ref="Q26:Q29" si="19">+O26+P26</f>
        <v>43400000</v>
      </c>
      <c r="R26" s="90">
        <f t="shared" si="1"/>
        <v>43400000</v>
      </c>
      <c r="S26" s="90">
        <v>0</v>
      </c>
      <c r="T26" s="90">
        <f t="shared" ref="T26:T29" si="20">+R26+S26</f>
        <v>43400000</v>
      </c>
      <c r="U26" s="90">
        <f t="shared" si="2"/>
        <v>43400000</v>
      </c>
      <c r="V26" s="90">
        <v>0</v>
      </c>
      <c r="W26" s="90">
        <f t="shared" ref="W26:W29" si="21">+U26+V26</f>
        <v>43400000</v>
      </c>
      <c r="X26" s="67">
        <v>0.20830000000000001</v>
      </c>
      <c r="Y26" s="67">
        <v>0.20830000000000001</v>
      </c>
      <c r="Z26" s="67">
        <f t="shared" si="17"/>
        <v>1</v>
      </c>
      <c r="AA26" s="68">
        <v>0.29170000000000001</v>
      </c>
      <c r="AB26" s="68"/>
      <c r="AC26" s="67">
        <f t="shared" si="16"/>
        <v>0</v>
      </c>
      <c r="AD26" s="68">
        <v>0.2084</v>
      </c>
      <c r="AE26" s="68"/>
      <c r="AF26" s="67">
        <f t="shared" si="4"/>
        <v>0</v>
      </c>
      <c r="AG26" s="67">
        <v>0.29160000000000003</v>
      </c>
      <c r="AH26" s="67"/>
      <c r="AI26" s="67">
        <f t="shared" si="5"/>
        <v>0</v>
      </c>
      <c r="AJ26" s="67">
        <f t="shared" si="6"/>
        <v>1</v>
      </c>
      <c r="AK26" s="67">
        <f t="shared" si="7"/>
        <v>0.20830000000000001</v>
      </c>
      <c r="AL26" s="67">
        <f t="shared" si="8"/>
        <v>0.20830000000000001</v>
      </c>
      <c r="AM26" s="67">
        <f t="shared" si="14"/>
        <v>1</v>
      </c>
      <c r="AN26" s="67">
        <f t="shared" si="15"/>
        <v>0.20830000000000001</v>
      </c>
      <c r="AO26" s="67">
        <f t="shared" si="9"/>
        <v>0.20830000000000001</v>
      </c>
    </row>
    <row r="27" spans="2:42" s="56" customFormat="1" ht="33.75" customHeight="1">
      <c r="B27" s="100"/>
      <c r="C27" s="100"/>
      <c r="D27" s="100"/>
      <c r="E27" s="100"/>
      <c r="F27" s="62" t="s">
        <v>86</v>
      </c>
      <c r="G27" s="55" t="s">
        <v>146</v>
      </c>
      <c r="H27" s="51">
        <v>44927</v>
      </c>
      <c r="I27" s="51">
        <v>45291</v>
      </c>
      <c r="J27" s="52" t="s">
        <v>145</v>
      </c>
      <c r="K27" s="95"/>
      <c r="L27" s="90">
        <v>2877203000</v>
      </c>
      <c r="M27" s="90">
        <v>10000000</v>
      </c>
      <c r="N27" s="90">
        <f t="shared" si="18"/>
        <v>2887203000</v>
      </c>
      <c r="O27" s="90">
        <f t="shared" si="0"/>
        <v>2887203000</v>
      </c>
      <c r="P27" s="90">
        <v>0</v>
      </c>
      <c r="Q27" s="90">
        <f t="shared" si="19"/>
        <v>2887203000</v>
      </c>
      <c r="R27" s="90">
        <f t="shared" si="1"/>
        <v>2887203000</v>
      </c>
      <c r="S27" s="90">
        <v>0</v>
      </c>
      <c r="T27" s="90">
        <f t="shared" si="20"/>
        <v>2887203000</v>
      </c>
      <c r="U27" s="90">
        <f t="shared" si="2"/>
        <v>2887203000</v>
      </c>
      <c r="V27" s="90">
        <v>0</v>
      </c>
      <c r="W27" s="90">
        <f t="shared" si="21"/>
        <v>2887203000</v>
      </c>
      <c r="X27" s="67">
        <v>0.18179999999999999</v>
      </c>
      <c r="Y27" s="67">
        <v>0.18179999999999999</v>
      </c>
      <c r="Z27" s="67">
        <f t="shared" si="17"/>
        <v>1</v>
      </c>
      <c r="AA27" s="68">
        <v>0.2727</v>
      </c>
      <c r="AB27" s="68"/>
      <c r="AC27" s="67">
        <f t="shared" si="16"/>
        <v>0</v>
      </c>
      <c r="AD27" s="68">
        <v>0.2727</v>
      </c>
      <c r="AE27" s="68"/>
      <c r="AF27" s="67">
        <f t="shared" si="4"/>
        <v>0</v>
      </c>
      <c r="AG27" s="67">
        <v>0.27279999999999999</v>
      </c>
      <c r="AH27" s="67"/>
      <c r="AI27" s="67">
        <f t="shared" si="5"/>
        <v>0</v>
      </c>
      <c r="AJ27" s="67">
        <f t="shared" si="6"/>
        <v>1</v>
      </c>
      <c r="AK27" s="67">
        <f t="shared" si="7"/>
        <v>0.18179999999999999</v>
      </c>
      <c r="AL27" s="67">
        <f t="shared" si="8"/>
        <v>0.18179999999999999</v>
      </c>
      <c r="AM27" s="67">
        <f t="shared" si="14"/>
        <v>1</v>
      </c>
      <c r="AN27" s="67">
        <f t="shared" si="15"/>
        <v>0.18179999999999999</v>
      </c>
      <c r="AO27" s="67">
        <f t="shared" si="9"/>
        <v>0.18179999999999999</v>
      </c>
    </row>
    <row r="28" spans="2:42" s="56" customFormat="1" ht="56.25">
      <c r="B28" s="101"/>
      <c r="C28" s="101"/>
      <c r="D28" s="101"/>
      <c r="E28" s="101"/>
      <c r="F28" s="62" t="s">
        <v>87</v>
      </c>
      <c r="G28" s="55" t="s">
        <v>147</v>
      </c>
      <c r="H28" s="51">
        <v>44927</v>
      </c>
      <c r="I28" s="51">
        <v>45291</v>
      </c>
      <c r="J28" s="52" t="s">
        <v>175</v>
      </c>
      <c r="K28" s="94"/>
      <c r="L28" s="90">
        <v>73000000</v>
      </c>
      <c r="M28" s="90">
        <v>0</v>
      </c>
      <c r="N28" s="90">
        <f t="shared" si="18"/>
        <v>73000000</v>
      </c>
      <c r="O28" s="90">
        <f t="shared" si="0"/>
        <v>73000000</v>
      </c>
      <c r="P28" s="90">
        <v>0</v>
      </c>
      <c r="Q28" s="90">
        <f t="shared" si="19"/>
        <v>73000000</v>
      </c>
      <c r="R28" s="90">
        <f t="shared" si="1"/>
        <v>73000000</v>
      </c>
      <c r="S28" s="90">
        <v>0</v>
      </c>
      <c r="T28" s="90">
        <f t="shared" si="20"/>
        <v>73000000</v>
      </c>
      <c r="U28" s="90">
        <f t="shared" si="2"/>
        <v>73000000</v>
      </c>
      <c r="V28" s="90">
        <v>0</v>
      </c>
      <c r="W28" s="90">
        <f t="shared" si="21"/>
        <v>73000000</v>
      </c>
      <c r="X28" s="67">
        <v>0.25</v>
      </c>
      <c r="Y28" s="67">
        <v>0.25</v>
      </c>
      <c r="Z28" s="67">
        <f t="shared" si="17"/>
        <v>1</v>
      </c>
      <c r="AA28" s="68">
        <v>0.25</v>
      </c>
      <c r="AB28" s="68"/>
      <c r="AC28" s="67">
        <f t="shared" si="16"/>
        <v>0</v>
      </c>
      <c r="AD28" s="68">
        <v>0.25</v>
      </c>
      <c r="AE28" s="68"/>
      <c r="AF28" s="67">
        <f t="shared" si="4"/>
        <v>0</v>
      </c>
      <c r="AG28" s="67">
        <v>0.25</v>
      </c>
      <c r="AH28" s="67"/>
      <c r="AI28" s="67">
        <f t="shared" si="5"/>
        <v>0</v>
      </c>
      <c r="AJ28" s="67">
        <f t="shared" si="6"/>
        <v>1</v>
      </c>
      <c r="AK28" s="67">
        <f t="shared" si="7"/>
        <v>0.25</v>
      </c>
      <c r="AL28" s="67">
        <f t="shared" si="8"/>
        <v>0.25</v>
      </c>
      <c r="AM28" s="67">
        <f t="shared" si="14"/>
        <v>1</v>
      </c>
      <c r="AN28" s="67">
        <f t="shared" si="15"/>
        <v>0.25</v>
      </c>
      <c r="AO28" s="67">
        <f t="shared" si="9"/>
        <v>0.25</v>
      </c>
    </row>
    <row r="29" spans="2:42" s="56" customFormat="1" ht="56.25">
      <c r="B29" s="100" t="s">
        <v>72</v>
      </c>
      <c r="C29" s="54" t="s">
        <v>99</v>
      </c>
      <c r="D29" s="55" t="s">
        <v>97</v>
      </c>
      <c r="E29" s="100" t="s">
        <v>174</v>
      </c>
      <c r="F29" s="63" t="s">
        <v>93</v>
      </c>
      <c r="G29" s="55" t="s">
        <v>115</v>
      </c>
      <c r="H29" s="51">
        <v>44927</v>
      </c>
      <c r="I29" s="51">
        <v>45291</v>
      </c>
      <c r="J29" s="52" t="s">
        <v>137</v>
      </c>
      <c r="K29" s="95" t="s">
        <v>173</v>
      </c>
      <c r="L29" s="90">
        <v>171500000</v>
      </c>
      <c r="M29" s="90">
        <v>12126667</v>
      </c>
      <c r="N29" s="90">
        <f t="shared" si="18"/>
        <v>183626667</v>
      </c>
      <c r="O29" s="90">
        <f t="shared" si="0"/>
        <v>183626667</v>
      </c>
      <c r="P29" s="90">
        <v>0</v>
      </c>
      <c r="Q29" s="90">
        <f t="shared" si="19"/>
        <v>183626667</v>
      </c>
      <c r="R29" s="90">
        <f t="shared" si="1"/>
        <v>183626667</v>
      </c>
      <c r="S29" s="90">
        <v>0</v>
      </c>
      <c r="T29" s="90">
        <f t="shared" si="20"/>
        <v>183626667</v>
      </c>
      <c r="U29" s="90">
        <f t="shared" si="2"/>
        <v>183626667</v>
      </c>
      <c r="V29" s="90">
        <v>0</v>
      </c>
      <c r="W29" s="90">
        <f t="shared" si="21"/>
        <v>183626667</v>
      </c>
      <c r="X29" s="67">
        <v>0.25</v>
      </c>
      <c r="Y29" s="67">
        <v>0.25</v>
      </c>
      <c r="Z29" s="67">
        <f t="shared" si="17"/>
        <v>1</v>
      </c>
      <c r="AA29" s="68">
        <v>0.1875</v>
      </c>
      <c r="AB29" s="68"/>
      <c r="AC29" s="67">
        <f t="shared" si="16"/>
        <v>0</v>
      </c>
      <c r="AD29" s="68">
        <v>0.3125</v>
      </c>
      <c r="AE29" s="68"/>
      <c r="AF29" s="67">
        <f t="shared" si="4"/>
        <v>0</v>
      </c>
      <c r="AG29" s="67">
        <v>0.25</v>
      </c>
      <c r="AH29" s="67"/>
      <c r="AI29" s="67">
        <f t="shared" si="5"/>
        <v>0</v>
      </c>
      <c r="AJ29" s="67">
        <f t="shared" si="6"/>
        <v>1</v>
      </c>
      <c r="AK29" s="67">
        <f t="shared" si="7"/>
        <v>0.25</v>
      </c>
      <c r="AL29" s="67">
        <f t="shared" si="8"/>
        <v>0.25</v>
      </c>
      <c r="AM29" s="67">
        <f t="shared" si="14"/>
        <v>1</v>
      </c>
      <c r="AN29" s="67">
        <f t="shared" si="15"/>
        <v>0.25</v>
      </c>
      <c r="AO29" s="67">
        <f t="shared" si="9"/>
        <v>0.25</v>
      </c>
    </row>
    <row r="30" spans="2:42" s="56" customFormat="1" ht="36" customHeight="1">
      <c r="B30" s="100"/>
      <c r="C30" s="99" t="s">
        <v>99</v>
      </c>
      <c r="D30" s="99" t="s">
        <v>92</v>
      </c>
      <c r="E30" s="100"/>
      <c r="F30" s="96" t="s">
        <v>94</v>
      </c>
      <c r="G30" s="55" t="s">
        <v>117</v>
      </c>
      <c r="H30" s="51">
        <v>44927</v>
      </c>
      <c r="I30" s="51">
        <v>45291</v>
      </c>
      <c r="J30" s="52" t="s">
        <v>116</v>
      </c>
      <c r="K30" s="95"/>
      <c r="L30" s="117">
        <v>1650672000</v>
      </c>
      <c r="M30" s="117">
        <v>5192666</v>
      </c>
      <c r="N30" s="117">
        <f>+L30+M30</f>
        <v>1655864666</v>
      </c>
      <c r="O30" s="117">
        <f t="shared" si="0"/>
        <v>1655864666</v>
      </c>
      <c r="P30" s="117">
        <v>0</v>
      </c>
      <c r="Q30" s="117">
        <f>+O30+P30</f>
        <v>1655864666</v>
      </c>
      <c r="R30" s="117">
        <f t="shared" si="1"/>
        <v>1655864666</v>
      </c>
      <c r="S30" s="117">
        <v>0</v>
      </c>
      <c r="T30" s="117">
        <f>+R30+S30</f>
        <v>1655864666</v>
      </c>
      <c r="U30" s="117">
        <f t="shared" si="2"/>
        <v>1655864666</v>
      </c>
      <c r="V30" s="117">
        <v>0</v>
      </c>
      <c r="W30" s="117">
        <f>+U30+V30</f>
        <v>1655864666</v>
      </c>
      <c r="X30" s="67">
        <v>0.2142</v>
      </c>
      <c r="Y30" s="67">
        <v>0.2142</v>
      </c>
      <c r="Z30" s="67">
        <f t="shared" si="17"/>
        <v>1</v>
      </c>
      <c r="AA30" s="70">
        <v>0.30959999999999999</v>
      </c>
      <c r="AB30" s="70"/>
      <c r="AC30" s="67">
        <f t="shared" si="16"/>
        <v>0</v>
      </c>
      <c r="AD30" s="70">
        <v>0.30959999999999999</v>
      </c>
      <c r="AE30" s="70"/>
      <c r="AF30" s="67">
        <f t="shared" si="4"/>
        <v>0</v>
      </c>
      <c r="AG30" s="69">
        <v>0.1666</v>
      </c>
      <c r="AH30" s="69"/>
      <c r="AI30" s="67">
        <f t="shared" si="5"/>
        <v>0</v>
      </c>
      <c r="AJ30" s="67">
        <f t="shared" si="6"/>
        <v>1</v>
      </c>
      <c r="AK30" s="67">
        <f t="shared" si="7"/>
        <v>0.2142</v>
      </c>
      <c r="AL30" s="67">
        <f t="shared" si="8"/>
        <v>0.2142</v>
      </c>
      <c r="AM30" s="67">
        <f t="shared" si="14"/>
        <v>1</v>
      </c>
      <c r="AN30" s="67">
        <f t="shared" si="15"/>
        <v>0.2142</v>
      </c>
      <c r="AO30" s="67">
        <f t="shared" si="9"/>
        <v>0.2142</v>
      </c>
    </row>
    <row r="31" spans="2:42" s="56" customFormat="1" ht="45">
      <c r="B31" s="100"/>
      <c r="C31" s="101"/>
      <c r="D31" s="101"/>
      <c r="E31" s="100"/>
      <c r="F31" s="98"/>
      <c r="G31" s="55" t="s">
        <v>119</v>
      </c>
      <c r="H31" s="51">
        <v>44927</v>
      </c>
      <c r="I31" s="51">
        <v>45291</v>
      </c>
      <c r="J31" s="52" t="s">
        <v>118</v>
      </c>
      <c r="K31" s="95"/>
      <c r="L31" s="119"/>
      <c r="M31" s="119">
        <v>0</v>
      </c>
      <c r="N31" s="119">
        <f t="shared" si="10"/>
        <v>0</v>
      </c>
      <c r="O31" s="119">
        <f t="shared" si="0"/>
        <v>0</v>
      </c>
      <c r="P31" s="119">
        <v>0</v>
      </c>
      <c r="Q31" s="119">
        <f t="shared" si="11"/>
        <v>0</v>
      </c>
      <c r="R31" s="119">
        <f t="shared" si="1"/>
        <v>0</v>
      </c>
      <c r="S31" s="119">
        <v>0</v>
      </c>
      <c r="T31" s="119">
        <f t="shared" si="12"/>
        <v>0</v>
      </c>
      <c r="U31" s="119">
        <f t="shared" si="2"/>
        <v>0</v>
      </c>
      <c r="V31" s="119">
        <v>0</v>
      </c>
      <c r="W31" s="119">
        <f t="shared" si="13"/>
        <v>0</v>
      </c>
      <c r="X31" s="67">
        <v>0.2</v>
      </c>
      <c r="Y31" s="67">
        <v>0.2</v>
      </c>
      <c r="Z31" s="67">
        <f t="shared" si="17"/>
        <v>1</v>
      </c>
      <c r="AA31" s="68">
        <v>0.3</v>
      </c>
      <c r="AB31" s="68"/>
      <c r="AC31" s="67">
        <f t="shared" si="16"/>
        <v>0</v>
      </c>
      <c r="AD31" s="67">
        <v>0.33329999999999999</v>
      </c>
      <c r="AE31" s="67"/>
      <c r="AF31" s="67">
        <f t="shared" si="4"/>
        <v>0</v>
      </c>
      <c r="AG31" s="67">
        <v>0.16669999999999999</v>
      </c>
      <c r="AH31" s="67"/>
      <c r="AI31" s="67">
        <f t="shared" si="5"/>
        <v>0</v>
      </c>
      <c r="AJ31" s="67">
        <f t="shared" si="6"/>
        <v>0.99999999999999989</v>
      </c>
      <c r="AK31" s="67">
        <f t="shared" si="7"/>
        <v>0.2</v>
      </c>
      <c r="AL31" s="67">
        <f t="shared" si="8"/>
        <v>0.20000000000000004</v>
      </c>
      <c r="AM31" s="67">
        <f t="shared" si="14"/>
        <v>0.99999999999999989</v>
      </c>
      <c r="AN31" s="67">
        <f t="shared" si="15"/>
        <v>0.2</v>
      </c>
      <c r="AO31" s="67">
        <f t="shared" si="9"/>
        <v>0.20000000000000004</v>
      </c>
    </row>
    <row r="32" spans="2:42" s="56" customFormat="1" ht="81" customHeight="1">
      <c r="B32" s="100"/>
      <c r="C32" s="53" t="s">
        <v>98</v>
      </c>
      <c r="D32" s="50" t="s">
        <v>97</v>
      </c>
      <c r="E32" s="100"/>
      <c r="F32" s="65" t="s">
        <v>95</v>
      </c>
      <c r="G32" s="50" t="s">
        <v>139</v>
      </c>
      <c r="H32" s="51">
        <v>44927</v>
      </c>
      <c r="I32" s="51">
        <v>45291</v>
      </c>
      <c r="J32" s="52" t="s">
        <v>138</v>
      </c>
      <c r="K32" s="95"/>
      <c r="L32" s="90">
        <v>110000000</v>
      </c>
      <c r="M32" s="90">
        <v>-15253333</v>
      </c>
      <c r="N32" s="90">
        <f t="shared" ref="N32:N33" si="22">+L32+M32</f>
        <v>94746667</v>
      </c>
      <c r="O32" s="90">
        <f t="shared" si="0"/>
        <v>94746667</v>
      </c>
      <c r="P32" s="90">
        <v>0</v>
      </c>
      <c r="Q32" s="90">
        <f t="shared" ref="Q32:Q33" si="23">+O32+P32</f>
        <v>94746667</v>
      </c>
      <c r="R32" s="90">
        <f t="shared" si="1"/>
        <v>94746667</v>
      </c>
      <c r="S32" s="90">
        <v>0</v>
      </c>
      <c r="T32" s="90">
        <f t="shared" ref="T32:T33" si="24">+R32+S32</f>
        <v>94746667</v>
      </c>
      <c r="U32" s="90">
        <f t="shared" si="2"/>
        <v>94746667</v>
      </c>
      <c r="V32" s="90">
        <v>0</v>
      </c>
      <c r="W32" s="90">
        <f t="shared" ref="W32:W33" si="25">+U32+V32</f>
        <v>94746667</v>
      </c>
      <c r="X32" s="67">
        <v>0.25</v>
      </c>
      <c r="Y32" s="67">
        <v>0.25</v>
      </c>
      <c r="Z32" s="67">
        <f t="shared" si="17"/>
        <v>1</v>
      </c>
      <c r="AA32" s="68">
        <v>0.25</v>
      </c>
      <c r="AB32" s="68"/>
      <c r="AC32" s="67">
        <f t="shared" si="16"/>
        <v>0</v>
      </c>
      <c r="AD32" s="68">
        <v>0.25</v>
      </c>
      <c r="AE32" s="68"/>
      <c r="AF32" s="67">
        <f t="shared" si="4"/>
        <v>0</v>
      </c>
      <c r="AG32" s="67">
        <v>0.25</v>
      </c>
      <c r="AH32" s="67"/>
      <c r="AI32" s="67">
        <f t="shared" si="5"/>
        <v>0</v>
      </c>
      <c r="AJ32" s="67">
        <f t="shared" si="6"/>
        <v>1</v>
      </c>
      <c r="AK32" s="67">
        <f t="shared" si="7"/>
        <v>0.25</v>
      </c>
      <c r="AL32" s="67">
        <f t="shared" si="8"/>
        <v>0.25</v>
      </c>
      <c r="AM32" s="67">
        <f t="shared" si="14"/>
        <v>1</v>
      </c>
      <c r="AN32" s="67">
        <f t="shared" si="15"/>
        <v>0.25</v>
      </c>
      <c r="AO32" s="67">
        <f t="shared" si="9"/>
        <v>0.25</v>
      </c>
    </row>
    <row r="33" spans="2:41" s="56" customFormat="1" ht="56.25" customHeight="1">
      <c r="B33" s="101"/>
      <c r="C33" s="54" t="s">
        <v>100</v>
      </c>
      <c r="D33" s="55" t="s">
        <v>97</v>
      </c>
      <c r="E33" s="101"/>
      <c r="F33" s="55" t="s">
        <v>96</v>
      </c>
      <c r="G33" s="55" t="s">
        <v>120</v>
      </c>
      <c r="H33" s="51">
        <v>44927</v>
      </c>
      <c r="I33" s="51">
        <v>45291</v>
      </c>
      <c r="J33" s="52" t="s">
        <v>140</v>
      </c>
      <c r="K33" s="94"/>
      <c r="L33" s="90">
        <v>84981000</v>
      </c>
      <c r="M33" s="90">
        <v>-2066000</v>
      </c>
      <c r="N33" s="90">
        <f t="shared" si="22"/>
        <v>82915000</v>
      </c>
      <c r="O33" s="90">
        <f t="shared" si="0"/>
        <v>82915000</v>
      </c>
      <c r="P33" s="90">
        <v>0</v>
      </c>
      <c r="Q33" s="90">
        <f t="shared" si="23"/>
        <v>82915000</v>
      </c>
      <c r="R33" s="90">
        <f t="shared" si="1"/>
        <v>82915000</v>
      </c>
      <c r="S33" s="90">
        <v>0</v>
      </c>
      <c r="T33" s="90">
        <f t="shared" si="24"/>
        <v>82915000</v>
      </c>
      <c r="U33" s="90">
        <f t="shared" si="2"/>
        <v>82915000</v>
      </c>
      <c r="V33" s="90">
        <v>0</v>
      </c>
      <c r="W33" s="90">
        <f t="shared" si="25"/>
        <v>82915000</v>
      </c>
      <c r="X33" s="67">
        <v>0.375</v>
      </c>
      <c r="Y33" s="67">
        <v>0.375</v>
      </c>
      <c r="Z33" s="67">
        <f t="shared" si="17"/>
        <v>1</v>
      </c>
      <c r="AA33" s="68">
        <v>0.375</v>
      </c>
      <c r="AB33" s="68"/>
      <c r="AC33" s="67">
        <f t="shared" si="16"/>
        <v>0</v>
      </c>
      <c r="AD33" s="68">
        <v>0.125</v>
      </c>
      <c r="AE33" s="68"/>
      <c r="AF33" s="67">
        <f t="shared" si="4"/>
        <v>0</v>
      </c>
      <c r="AG33" s="67">
        <v>0.125</v>
      </c>
      <c r="AH33" s="67"/>
      <c r="AI33" s="67">
        <f t="shared" si="5"/>
        <v>0</v>
      </c>
      <c r="AJ33" s="67">
        <f t="shared" si="6"/>
        <v>1</v>
      </c>
      <c r="AK33" s="67">
        <f t="shared" si="7"/>
        <v>0.375</v>
      </c>
      <c r="AL33" s="67">
        <f t="shared" si="8"/>
        <v>0.375</v>
      </c>
      <c r="AM33" s="67">
        <f t="shared" si="14"/>
        <v>1</v>
      </c>
      <c r="AN33" s="67">
        <f t="shared" si="15"/>
        <v>0.375</v>
      </c>
      <c r="AO33" s="67">
        <f t="shared" si="9"/>
        <v>0.375</v>
      </c>
    </row>
    <row r="34" spans="2:41" s="56" customFormat="1" ht="57.75" customHeight="1">
      <c r="B34" s="91" t="s">
        <v>72</v>
      </c>
      <c r="C34" s="91" t="s">
        <v>74</v>
      </c>
      <c r="D34" s="93" t="s">
        <v>91</v>
      </c>
      <c r="E34" s="91" t="s">
        <v>70</v>
      </c>
      <c r="F34" s="91" t="s">
        <v>65</v>
      </c>
      <c r="G34" s="55" t="s">
        <v>69</v>
      </c>
      <c r="H34" s="51">
        <v>44927</v>
      </c>
      <c r="I34" s="51">
        <v>45291</v>
      </c>
      <c r="J34" s="63" t="s">
        <v>153</v>
      </c>
      <c r="K34" s="93" t="s">
        <v>73</v>
      </c>
      <c r="L34" s="117">
        <v>873809000</v>
      </c>
      <c r="M34" s="117">
        <v>23460000</v>
      </c>
      <c r="N34" s="117">
        <f>+L34+M34</f>
        <v>897269000</v>
      </c>
      <c r="O34" s="117">
        <f t="shared" si="0"/>
        <v>897269000</v>
      </c>
      <c r="P34" s="117">
        <v>0</v>
      </c>
      <c r="Q34" s="117">
        <f>+O34+P34</f>
        <v>897269000</v>
      </c>
      <c r="R34" s="117">
        <f t="shared" si="1"/>
        <v>897269000</v>
      </c>
      <c r="S34" s="117">
        <v>0</v>
      </c>
      <c r="T34" s="117">
        <f>+R34+S34</f>
        <v>897269000</v>
      </c>
      <c r="U34" s="117">
        <f t="shared" si="2"/>
        <v>897269000</v>
      </c>
      <c r="V34" s="117">
        <v>0</v>
      </c>
      <c r="W34" s="117">
        <f>+U34+V34</f>
        <v>897269000</v>
      </c>
      <c r="X34" s="68">
        <v>0.125</v>
      </c>
      <c r="Y34" s="68">
        <v>0.125</v>
      </c>
      <c r="Z34" s="67">
        <f>+Y34/X34</f>
        <v>1</v>
      </c>
      <c r="AA34" s="68">
        <v>0.125</v>
      </c>
      <c r="AB34" s="68"/>
      <c r="AC34" s="67">
        <f t="shared" si="16"/>
        <v>0</v>
      </c>
      <c r="AD34" s="68">
        <v>0.125</v>
      </c>
      <c r="AE34" s="68"/>
      <c r="AF34" s="67">
        <f t="shared" si="4"/>
        <v>0</v>
      </c>
      <c r="AG34" s="67">
        <v>0.625</v>
      </c>
      <c r="AH34" s="67"/>
      <c r="AI34" s="67">
        <f t="shared" si="5"/>
        <v>0</v>
      </c>
      <c r="AJ34" s="67">
        <f t="shared" si="6"/>
        <v>1</v>
      </c>
      <c r="AK34" s="67">
        <f t="shared" si="7"/>
        <v>0.125</v>
      </c>
      <c r="AL34" s="67">
        <f t="shared" si="8"/>
        <v>0.125</v>
      </c>
      <c r="AM34" s="67">
        <f t="shared" si="14"/>
        <v>1</v>
      </c>
      <c r="AN34" s="67">
        <f t="shared" si="15"/>
        <v>0.125</v>
      </c>
      <c r="AO34" s="67">
        <f t="shared" si="9"/>
        <v>0.125</v>
      </c>
    </row>
    <row r="35" spans="2:41" s="56" customFormat="1" ht="36.75" customHeight="1">
      <c r="B35" s="91"/>
      <c r="C35" s="91"/>
      <c r="D35" s="94"/>
      <c r="E35" s="91"/>
      <c r="F35" s="91"/>
      <c r="G35" s="55" t="s">
        <v>63</v>
      </c>
      <c r="H35" s="51">
        <v>44927</v>
      </c>
      <c r="I35" s="51">
        <v>45291</v>
      </c>
      <c r="J35" s="63" t="s">
        <v>154</v>
      </c>
      <c r="K35" s="94"/>
      <c r="L35" s="118"/>
      <c r="M35" s="118">
        <v>0</v>
      </c>
      <c r="N35" s="118">
        <f t="shared" si="10"/>
        <v>0</v>
      </c>
      <c r="O35" s="118">
        <f t="shared" si="0"/>
        <v>0</v>
      </c>
      <c r="P35" s="118">
        <v>0</v>
      </c>
      <c r="Q35" s="118">
        <f t="shared" si="11"/>
        <v>0</v>
      </c>
      <c r="R35" s="118">
        <f t="shared" si="1"/>
        <v>0</v>
      </c>
      <c r="S35" s="118">
        <v>0</v>
      </c>
      <c r="T35" s="118">
        <f t="shared" si="12"/>
        <v>0</v>
      </c>
      <c r="U35" s="118">
        <f t="shared" si="2"/>
        <v>0</v>
      </c>
      <c r="V35" s="118">
        <v>0</v>
      </c>
      <c r="W35" s="118">
        <f t="shared" si="13"/>
        <v>0</v>
      </c>
      <c r="X35" s="71">
        <v>0</v>
      </c>
      <c r="Y35" s="71">
        <v>0</v>
      </c>
      <c r="Z35" s="67">
        <f>+IFERROR(Y35/X35,0)</f>
        <v>0</v>
      </c>
      <c r="AA35" s="72">
        <v>1</v>
      </c>
      <c r="AB35" s="72"/>
      <c r="AC35" s="67">
        <f t="shared" si="16"/>
        <v>0</v>
      </c>
      <c r="AD35" s="72">
        <v>0</v>
      </c>
      <c r="AE35" s="72"/>
      <c r="AF35" s="67" t="e">
        <f t="shared" si="4"/>
        <v>#DIV/0!</v>
      </c>
      <c r="AG35" s="72">
        <v>0</v>
      </c>
      <c r="AH35" s="72"/>
      <c r="AI35" s="67" t="e">
        <f t="shared" si="5"/>
        <v>#DIV/0!</v>
      </c>
      <c r="AJ35" s="67">
        <f t="shared" si="6"/>
        <v>1</v>
      </c>
      <c r="AK35" s="67">
        <f t="shared" si="7"/>
        <v>0</v>
      </c>
      <c r="AL35" s="67">
        <f t="shared" si="8"/>
        <v>0</v>
      </c>
      <c r="AM35" s="67">
        <f t="shared" si="14"/>
        <v>1</v>
      </c>
      <c r="AN35" s="67">
        <f t="shared" si="15"/>
        <v>0</v>
      </c>
      <c r="AO35" s="67">
        <f t="shared" si="9"/>
        <v>0</v>
      </c>
    </row>
    <row r="36" spans="2:41" s="56" customFormat="1" ht="54.75" customHeight="1">
      <c r="B36" s="91"/>
      <c r="C36" s="91"/>
      <c r="D36" s="54" t="s">
        <v>71</v>
      </c>
      <c r="E36" s="91"/>
      <c r="F36" s="91"/>
      <c r="G36" s="55" t="s">
        <v>64</v>
      </c>
      <c r="H36" s="51">
        <v>44927</v>
      </c>
      <c r="I36" s="51">
        <v>45291</v>
      </c>
      <c r="J36" s="63" t="s">
        <v>155</v>
      </c>
      <c r="K36" s="54" t="s">
        <v>126</v>
      </c>
      <c r="L36" s="119"/>
      <c r="M36" s="119">
        <v>0</v>
      </c>
      <c r="N36" s="119">
        <f t="shared" si="10"/>
        <v>0</v>
      </c>
      <c r="O36" s="119">
        <f t="shared" si="0"/>
        <v>0</v>
      </c>
      <c r="P36" s="119">
        <v>0</v>
      </c>
      <c r="Q36" s="119">
        <f t="shared" si="11"/>
        <v>0</v>
      </c>
      <c r="R36" s="119">
        <f t="shared" si="1"/>
        <v>0</v>
      </c>
      <c r="S36" s="119">
        <v>0</v>
      </c>
      <c r="T36" s="119">
        <f t="shared" si="12"/>
        <v>0</v>
      </c>
      <c r="U36" s="119">
        <f t="shared" si="2"/>
        <v>0</v>
      </c>
      <c r="V36" s="119">
        <v>0</v>
      </c>
      <c r="W36" s="119">
        <f t="shared" si="13"/>
        <v>0</v>
      </c>
      <c r="X36" s="67">
        <v>0.625</v>
      </c>
      <c r="Y36" s="67">
        <v>0.625</v>
      </c>
      <c r="Z36" s="67">
        <f t="shared" si="17"/>
        <v>1</v>
      </c>
      <c r="AA36" s="68">
        <v>0.125</v>
      </c>
      <c r="AB36" s="68"/>
      <c r="AC36" s="67">
        <f t="shared" si="16"/>
        <v>0</v>
      </c>
      <c r="AD36" s="68">
        <v>0.125</v>
      </c>
      <c r="AE36" s="68"/>
      <c r="AF36" s="67">
        <f t="shared" si="4"/>
        <v>0</v>
      </c>
      <c r="AG36" s="67">
        <v>0.125</v>
      </c>
      <c r="AH36" s="67"/>
      <c r="AI36" s="67">
        <f t="shared" si="5"/>
        <v>0</v>
      </c>
      <c r="AJ36" s="67">
        <f t="shared" si="6"/>
        <v>1</v>
      </c>
      <c r="AK36" s="67">
        <f t="shared" si="7"/>
        <v>0.625</v>
      </c>
      <c r="AL36" s="67">
        <f t="shared" si="8"/>
        <v>0.625</v>
      </c>
      <c r="AM36" s="67">
        <f t="shared" si="14"/>
        <v>1</v>
      </c>
      <c r="AN36" s="67">
        <f t="shared" si="15"/>
        <v>0.625</v>
      </c>
      <c r="AO36" s="67">
        <f t="shared" si="9"/>
        <v>0.625</v>
      </c>
    </row>
    <row r="37" spans="2:41" s="56" customFormat="1" ht="60" customHeight="1">
      <c r="B37" s="91" t="s">
        <v>72</v>
      </c>
      <c r="C37" s="91" t="s">
        <v>74</v>
      </c>
      <c r="D37" s="92" t="s">
        <v>77</v>
      </c>
      <c r="E37" s="91"/>
      <c r="F37" s="91" t="s">
        <v>76</v>
      </c>
      <c r="G37" s="55" t="s">
        <v>75</v>
      </c>
      <c r="H37" s="51">
        <v>44927</v>
      </c>
      <c r="I37" s="51">
        <v>45291</v>
      </c>
      <c r="J37" s="52" t="s">
        <v>156</v>
      </c>
      <c r="K37" s="93" t="s">
        <v>78</v>
      </c>
      <c r="L37" s="117">
        <v>281500000</v>
      </c>
      <c r="M37" s="117">
        <v>0</v>
      </c>
      <c r="N37" s="117">
        <f>+L37+M37</f>
        <v>281500000</v>
      </c>
      <c r="O37" s="117">
        <f t="shared" si="0"/>
        <v>281500000</v>
      </c>
      <c r="P37" s="117">
        <v>0</v>
      </c>
      <c r="Q37" s="117">
        <f>+O37+P37</f>
        <v>281500000</v>
      </c>
      <c r="R37" s="117">
        <f t="shared" si="1"/>
        <v>281500000</v>
      </c>
      <c r="S37" s="117">
        <v>0</v>
      </c>
      <c r="T37" s="117">
        <f>+R37+S37</f>
        <v>281500000</v>
      </c>
      <c r="U37" s="117">
        <f t="shared" si="2"/>
        <v>281500000</v>
      </c>
      <c r="V37" s="117">
        <v>0</v>
      </c>
      <c r="W37" s="117">
        <f>+U37+V37</f>
        <v>281500000</v>
      </c>
      <c r="X37" s="69">
        <v>0.625</v>
      </c>
      <c r="Y37" s="69">
        <v>0.625</v>
      </c>
      <c r="Z37" s="67">
        <f t="shared" si="17"/>
        <v>1</v>
      </c>
      <c r="AA37" s="70">
        <v>0.125</v>
      </c>
      <c r="AB37" s="70"/>
      <c r="AC37" s="67">
        <f t="shared" si="16"/>
        <v>0</v>
      </c>
      <c r="AD37" s="70">
        <v>0.125</v>
      </c>
      <c r="AE37" s="70"/>
      <c r="AF37" s="67">
        <f t="shared" si="4"/>
        <v>0</v>
      </c>
      <c r="AG37" s="70">
        <v>0.125</v>
      </c>
      <c r="AH37" s="70"/>
      <c r="AI37" s="67">
        <f t="shared" si="5"/>
        <v>0</v>
      </c>
      <c r="AJ37" s="67">
        <f t="shared" si="6"/>
        <v>1</v>
      </c>
      <c r="AK37" s="67">
        <f t="shared" si="7"/>
        <v>0.625</v>
      </c>
      <c r="AL37" s="67">
        <f t="shared" si="8"/>
        <v>0.625</v>
      </c>
      <c r="AM37" s="67">
        <f t="shared" si="14"/>
        <v>1</v>
      </c>
      <c r="AN37" s="67">
        <f t="shared" si="15"/>
        <v>0.625</v>
      </c>
      <c r="AO37" s="67">
        <f t="shared" si="9"/>
        <v>0.625</v>
      </c>
    </row>
    <row r="38" spans="2:41" s="56" customFormat="1" ht="60" customHeight="1">
      <c r="B38" s="91"/>
      <c r="C38" s="91"/>
      <c r="D38" s="92"/>
      <c r="E38" s="91"/>
      <c r="F38" s="91"/>
      <c r="G38" s="55" t="s">
        <v>158</v>
      </c>
      <c r="H38" s="51">
        <v>44927</v>
      </c>
      <c r="I38" s="51">
        <v>45291</v>
      </c>
      <c r="J38" s="52" t="s">
        <v>157</v>
      </c>
      <c r="K38" s="94"/>
      <c r="L38" s="119"/>
      <c r="M38" s="119">
        <v>0</v>
      </c>
      <c r="N38" s="119">
        <f t="shared" si="10"/>
        <v>0</v>
      </c>
      <c r="O38" s="119">
        <f t="shared" si="0"/>
        <v>0</v>
      </c>
      <c r="P38" s="119">
        <v>0</v>
      </c>
      <c r="Q38" s="119">
        <f t="shared" si="11"/>
        <v>0</v>
      </c>
      <c r="R38" s="119">
        <f t="shared" si="1"/>
        <v>0</v>
      </c>
      <c r="S38" s="119">
        <v>0</v>
      </c>
      <c r="T38" s="119">
        <f t="shared" si="12"/>
        <v>0</v>
      </c>
      <c r="U38" s="119">
        <f t="shared" si="2"/>
        <v>0</v>
      </c>
      <c r="V38" s="119">
        <v>0</v>
      </c>
      <c r="W38" s="119">
        <f t="shared" si="13"/>
        <v>0</v>
      </c>
      <c r="X38" s="70">
        <v>0.5</v>
      </c>
      <c r="Y38" s="70">
        <v>0.5</v>
      </c>
      <c r="Z38" s="67">
        <f t="shared" si="17"/>
        <v>1</v>
      </c>
      <c r="AA38" s="70">
        <v>0</v>
      </c>
      <c r="AB38" s="70"/>
      <c r="AC38" s="67" t="e">
        <f t="shared" si="16"/>
        <v>#DIV/0!</v>
      </c>
      <c r="AD38" s="70">
        <v>0.5</v>
      </c>
      <c r="AE38" s="70"/>
      <c r="AF38" s="67">
        <f t="shared" si="4"/>
        <v>0</v>
      </c>
      <c r="AG38" s="70">
        <v>0</v>
      </c>
      <c r="AH38" s="70"/>
      <c r="AI38" s="67" t="e">
        <f t="shared" si="5"/>
        <v>#DIV/0!</v>
      </c>
      <c r="AJ38" s="67">
        <f t="shared" si="6"/>
        <v>1</v>
      </c>
      <c r="AK38" s="67">
        <f t="shared" si="7"/>
        <v>0.5</v>
      </c>
      <c r="AL38" s="67">
        <f t="shared" si="8"/>
        <v>0.5</v>
      </c>
      <c r="AM38" s="67">
        <f t="shared" si="14"/>
        <v>1</v>
      </c>
      <c r="AN38" s="67">
        <f t="shared" si="15"/>
        <v>0.5</v>
      </c>
      <c r="AO38" s="67">
        <f t="shared" si="9"/>
        <v>0.5</v>
      </c>
    </row>
    <row r="39" spans="2:41" s="56" customFormat="1" ht="33.75">
      <c r="B39" s="91" t="s">
        <v>72</v>
      </c>
      <c r="C39" s="91" t="s">
        <v>74</v>
      </c>
      <c r="D39" s="55" t="s">
        <v>92</v>
      </c>
      <c r="E39" s="91"/>
      <c r="F39" s="91" t="s">
        <v>81</v>
      </c>
      <c r="G39" s="55" t="s">
        <v>121</v>
      </c>
      <c r="H39" s="51">
        <v>44927</v>
      </c>
      <c r="I39" s="51">
        <v>45291</v>
      </c>
      <c r="J39" s="52" t="s">
        <v>122</v>
      </c>
      <c r="K39" s="93" t="s">
        <v>127</v>
      </c>
      <c r="L39" s="117">
        <v>2355060000</v>
      </c>
      <c r="M39" s="117">
        <v>-10660000</v>
      </c>
      <c r="N39" s="117">
        <f>+L39+M39</f>
        <v>2344400000</v>
      </c>
      <c r="O39" s="117">
        <f t="shared" si="0"/>
        <v>2344400000</v>
      </c>
      <c r="P39" s="117">
        <v>0</v>
      </c>
      <c r="Q39" s="117">
        <f>+O39+P39</f>
        <v>2344400000</v>
      </c>
      <c r="R39" s="117">
        <f t="shared" si="1"/>
        <v>2344400000</v>
      </c>
      <c r="S39" s="117">
        <v>0</v>
      </c>
      <c r="T39" s="117">
        <f>+R39+S39</f>
        <v>2344400000</v>
      </c>
      <c r="U39" s="117">
        <f t="shared" si="2"/>
        <v>2344400000</v>
      </c>
      <c r="V39" s="117">
        <v>0</v>
      </c>
      <c r="W39" s="117">
        <f>+U39+V39</f>
        <v>2344400000</v>
      </c>
      <c r="X39" s="67">
        <v>0.13750000000000001</v>
      </c>
      <c r="Y39" s="67">
        <v>0.13750000000000001</v>
      </c>
      <c r="Z39" s="67">
        <f t="shared" si="17"/>
        <v>1</v>
      </c>
      <c r="AA39" s="68">
        <v>0.20250000000000001</v>
      </c>
      <c r="AB39" s="68"/>
      <c r="AC39" s="67">
        <f t="shared" si="16"/>
        <v>0</v>
      </c>
      <c r="AD39" s="68">
        <v>0.20499999999999999</v>
      </c>
      <c r="AE39" s="68"/>
      <c r="AF39" s="67">
        <f t="shared" si="4"/>
        <v>0</v>
      </c>
      <c r="AG39" s="67">
        <v>0.45500000000000002</v>
      </c>
      <c r="AH39" s="67"/>
      <c r="AI39" s="67">
        <f t="shared" si="5"/>
        <v>0</v>
      </c>
      <c r="AJ39" s="67">
        <f t="shared" si="6"/>
        <v>1</v>
      </c>
      <c r="AK39" s="67">
        <f t="shared" si="7"/>
        <v>0.13750000000000001</v>
      </c>
      <c r="AL39" s="67">
        <f t="shared" si="8"/>
        <v>0.13750000000000001</v>
      </c>
      <c r="AM39" s="67">
        <f t="shared" si="14"/>
        <v>1</v>
      </c>
      <c r="AN39" s="67">
        <f t="shared" si="15"/>
        <v>0.13750000000000001</v>
      </c>
      <c r="AO39" s="67">
        <f t="shared" si="9"/>
        <v>0.13750000000000001</v>
      </c>
    </row>
    <row r="40" spans="2:41" s="56" customFormat="1" ht="33.75">
      <c r="B40" s="91"/>
      <c r="C40" s="91"/>
      <c r="D40" s="99" t="s">
        <v>92</v>
      </c>
      <c r="E40" s="91"/>
      <c r="F40" s="91"/>
      <c r="G40" s="55" t="s">
        <v>165</v>
      </c>
      <c r="H40" s="51">
        <v>44927</v>
      </c>
      <c r="I40" s="51">
        <v>45291</v>
      </c>
      <c r="J40" s="52" t="s">
        <v>164</v>
      </c>
      <c r="K40" s="95"/>
      <c r="L40" s="118"/>
      <c r="M40" s="118">
        <v>0</v>
      </c>
      <c r="N40" s="118">
        <f t="shared" si="10"/>
        <v>0</v>
      </c>
      <c r="O40" s="118">
        <f t="shared" si="0"/>
        <v>0</v>
      </c>
      <c r="P40" s="118">
        <v>0</v>
      </c>
      <c r="Q40" s="118">
        <f t="shared" si="11"/>
        <v>0</v>
      </c>
      <c r="R40" s="118">
        <f t="shared" si="1"/>
        <v>0</v>
      </c>
      <c r="S40" s="118">
        <v>0</v>
      </c>
      <c r="T40" s="118">
        <f t="shared" si="12"/>
        <v>0</v>
      </c>
      <c r="U40" s="118">
        <f t="shared" si="2"/>
        <v>0</v>
      </c>
      <c r="V40" s="118">
        <v>0</v>
      </c>
      <c r="W40" s="118">
        <f t="shared" si="13"/>
        <v>0</v>
      </c>
      <c r="X40" s="69">
        <v>0.17</v>
      </c>
      <c r="Y40" s="69">
        <v>0.17</v>
      </c>
      <c r="Z40" s="67">
        <f t="shared" si="17"/>
        <v>1</v>
      </c>
      <c r="AA40" s="70">
        <v>0.28499999999999998</v>
      </c>
      <c r="AB40" s="70"/>
      <c r="AC40" s="67">
        <f t="shared" si="16"/>
        <v>0</v>
      </c>
      <c r="AD40" s="70">
        <v>0.27500000000000002</v>
      </c>
      <c r="AE40" s="70"/>
      <c r="AF40" s="67">
        <f t="shared" si="4"/>
        <v>0</v>
      </c>
      <c r="AG40" s="69">
        <v>0.27</v>
      </c>
      <c r="AH40" s="69"/>
      <c r="AI40" s="67">
        <f t="shared" si="5"/>
        <v>0</v>
      </c>
      <c r="AJ40" s="67">
        <f t="shared" si="6"/>
        <v>1</v>
      </c>
      <c r="AK40" s="67">
        <f t="shared" si="7"/>
        <v>0.17</v>
      </c>
      <c r="AL40" s="67">
        <f t="shared" si="8"/>
        <v>0.17</v>
      </c>
      <c r="AM40" s="67">
        <f t="shared" si="14"/>
        <v>1</v>
      </c>
      <c r="AN40" s="67">
        <f t="shared" si="15"/>
        <v>0.17</v>
      </c>
      <c r="AO40" s="67">
        <f t="shared" si="9"/>
        <v>0.17</v>
      </c>
    </row>
    <row r="41" spans="2:41" s="56" customFormat="1" ht="33.75">
      <c r="B41" s="91"/>
      <c r="C41" s="91"/>
      <c r="D41" s="101"/>
      <c r="E41" s="91"/>
      <c r="F41" s="91"/>
      <c r="G41" s="64" t="s">
        <v>79</v>
      </c>
      <c r="H41" s="51">
        <v>44927</v>
      </c>
      <c r="I41" s="51">
        <v>45291</v>
      </c>
      <c r="J41" s="52" t="s">
        <v>166</v>
      </c>
      <c r="K41" s="95"/>
      <c r="L41" s="118"/>
      <c r="M41" s="118">
        <v>0</v>
      </c>
      <c r="N41" s="118">
        <f t="shared" si="10"/>
        <v>0</v>
      </c>
      <c r="O41" s="118">
        <f t="shared" si="0"/>
        <v>0</v>
      </c>
      <c r="P41" s="118">
        <v>0</v>
      </c>
      <c r="Q41" s="118">
        <f t="shared" si="11"/>
        <v>0</v>
      </c>
      <c r="R41" s="118">
        <f t="shared" si="1"/>
        <v>0</v>
      </c>
      <c r="S41" s="118">
        <v>0</v>
      </c>
      <c r="T41" s="118">
        <f t="shared" si="12"/>
        <v>0</v>
      </c>
      <c r="U41" s="118">
        <f t="shared" si="2"/>
        <v>0</v>
      </c>
      <c r="V41" s="118">
        <v>0</v>
      </c>
      <c r="W41" s="118">
        <f t="shared" si="13"/>
        <v>0</v>
      </c>
      <c r="X41" s="69">
        <v>0.16669999999999999</v>
      </c>
      <c r="Y41" s="69">
        <v>0.16669999999999999</v>
      </c>
      <c r="Z41" s="67">
        <f t="shared" si="17"/>
        <v>1</v>
      </c>
      <c r="AA41" s="70">
        <v>0.125</v>
      </c>
      <c r="AB41" s="70"/>
      <c r="AC41" s="67">
        <f t="shared" si="16"/>
        <v>0</v>
      </c>
      <c r="AD41" s="68">
        <v>0.29170000000000001</v>
      </c>
      <c r="AE41" s="68"/>
      <c r="AF41" s="67">
        <f t="shared" si="4"/>
        <v>0</v>
      </c>
      <c r="AG41" s="67">
        <v>0.41660000000000003</v>
      </c>
      <c r="AH41" s="67"/>
      <c r="AI41" s="67">
        <f t="shared" si="5"/>
        <v>0</v>
      </c>
      <c r="AJ41" s="67">
        <f t="shared" si="6"/>
        <v>1</v>
      </c>
      <c r="AK41" s="67">
        <f t="shared" si="7"/>
        <v>0.16669999999999999</v>
      </c>
      <c r="AL41" s="67">
        <f t="shared" si="8"/>
        <v>0.16669999999999999</v>
      </c>
      <c r="AM41" s="67">
        <f t="shared" si="14"/>
        <v>1</v>
      </c>
      <c r="AN41" s="67">
        <f t="shared" si="15"/>
        <v>0.16669999999999999</v>
      </c>
      <c r="AO41" s="67">
        <f t="shared" si="9"/>
        <v>0.16669999999999999</v>
      </c>
    </row>
    <row r="42" spans="2:41" s="56" customFormat="1" ht="33.75">
      <c r="B42" s="91"/>
      <c r="C42" s="91"/>
      <c r="D42" s="55" t="s">
        <v>92</v>
      </c>
      <c r="E42" s="91"/>
      <c r="F42" s="91"/>
      <c r="G42" s="55" t="s">
        <v>162</v>
      </c>
      <c r="H42" s="51">
        <v>44927</v>
      </c>
      <c r="I42" s="51">
        <v>45291</v>
      </c>
      <c r="J42" s="52" t="s">
        <v>161</v>
      </c>
      <c r="K42" s="95"/>
      <c r="L42" s="118"/>
      <c r="M42" s="118">
        <v>0</v>
      </c>
      <c r="N42" s="118">
        <f t="shared" si="10"/>
        <v>0</v>
      </c>
      <c r="O42" s="118">
        <f t="shared" si="0"/>
        <v>0</v>
      </c>
      <c r="P42" s="118">
        <v>0</v>
      </c>
      <c r="Q42" s="118">
        <f t="shared" si="11"/>
        <v>0</v>
      </c>
      <c r="R42" s="118">
        <f t="shared" si="1"/>
        <v>0</v>
      </c>
      <c r="S42" s="118">
        <v>0</v>
      </c>
      <c r="T42" s="118">
        <f t="shared" si="12"/>
        <v>0</v>
      </c>
      <c r="U42" s="118">
        <f t="shared" si="2"/>
        <v>0</v>
      </c>
      <c r="V42" s="118">
        <v>0</v>
      </c>
      <c r="W42" s="118">
        <f t="shared" si="13"/>
        <v>0</v>
      </c>
      <c r="X42" s="69">
        <v>0.25</v>
      </c>
      <c r="Y42" s="69">
        <v>0.25</v>
      </c>
      <c r="Z42" s="67">
        <f>+Y42/X42</f>
        <v>1</v>
      </c>
      <c r="AA42" s="70">
        <v>0.25</v>
      </c>
      <c r="AB42" s="70"/>
      <c r="AC42" s="67">
        <f t="shared" si="16"/>
        <v>0</v>
      </c>
      <c r="AD42" s="70">
        <v>0.25</v>
      </c>
      <c r="AE42" s="70"/>
      <c r="AF42" s="67">
        <f t="shared" si="4"/>
        <v>0</v>
      </c>
      <c r="AG42" s="69">
        <v>0.25</v>
      </c>
      <c r="AH42" s="69"/>
      <c r="AI42" s="67">
        <f t="shared" si="5"/>
        <v>0</v>
      </c>
      <c r="AJ42" s="67">
        <f t="shared" si="6"/>
        <v>1</v>
      </c>
      <c r="AK42" s="67">
        <f t="shared" si="7"/>
        <v>0.25</v>
      </c>
      <c r="AL42" s="67">
        <f t="shared" si="8"/>
        <v>0.25</v>
      </c>
      <c r="AM42" s="67">
        <f t="shared" si="14"/>
        <v>1</v>
      </c>
      <c r="AN42" s="67">
        <f t="shared" si="15"/>
        <v>0.25</v>
      </c>
      <c r="AO42" s="67">
        <f t="shared" si="9"/>
        <v>0.25</v>
      </c>
    </row>
    <row r="43" spans="2:41" s="56" customFormat="1" ht="56.25">
      <c r="B43" s="91"/>
      <c r="C43" s="91"/>
      <c r="D43" s="55" t="s">
        <v>92</v>
      </c>
      <c r="E43" s="91"/>
      <c r="F43" s="91"/>
      <c r="G43" s="55" t="s">
        <v>160</v>
      </c>
      <c r="H43" s="51">
        <v>44927</v>
      </c>
      <c r="I43" s="51">
        <v>45291</v>
      </c>
      <c r="J43" s="52" t="s">
        <v>159</v>
      </c>
      <c r="K43" s="95"/>
      <c r="L43" s="118"/>
      <c r="M43" s="118">
        <v>0</v>
      </c>
      <c r="N43" s="118">
        <f t="shared" si="10"/>
        <v>0</v>
      </c>
      <c r="O43" s="118">
        <f t="shared" si="0"/>
        <v>0</v>
      </c>
      <c r="P43" s="118">
        <v>0</v>
      </c>
      <c r="Q43" s="118">
        <f t="shared" si="11"/>
        <v>0</v>
      </c>
      <c r="R43" s="118">
        <f t="shared" si="1"/>
        <v>0</v>
      </c>
      <c r="S43" s="118">
        <v>0</v>
      </c>
      <c r="T43" s="118">
        <f t="shared" si="12"/>
        <v>0</v>
      </c>
      <c r="U43" s="118">
        <f t="shared" si="2"/>
        <v>0</v>
      </c>
      <c r="V43" s="118">
        <v>0</v>
      </c>
      <c r="W43" s="118">
        <f t="shared" si="13"/>
        <v>0</v>
      </c>
      <c r="X43" s="69">
        <v>0</v>
      </c>
      <c r="Y43" s="69">
        <v>0</v>
      </c>
      <c r="Z43" s="67">
        <f>+IFERROR(Y43/X43,0)</f>
        <v>0</v>
      </c>
      <c r="AA43" s="70">
        <v>0.33329999999999999</v>
      </c>
      <c r="AB43" s="70"/>
      <c r="AC43" s="67">
        <f t="shared" si="16"/>
        <v>0</v>
      </c>
      <c r="AD43" s="70">
        <v>0.33339999999999997</v>
      </c>
      <c r="AE43" s="70"/>
      <c r="AF43" s="67">
        <f t="shared" si="4"/>
        <v>0</v>
      </c>
      <c r="AG43" s="69">
        <v>0.33329999999999999</v>
      </c>
      <c r="AH43" s="69"/>
      <c r="AI43" s="67">
        <f t="shared" si="5"/>
        <v>0</v>
      </c>
      <c r="AJ43" s="67">
        <f t="shared" si="6"/>
        <v>1</v>
      </c>
      <c r="AK43" s="67">
        <f t="shared" si="7"/>
        <v>0</v>
      </c>
      <c r="AL43" s="67">
        <f t="shared" si="8"/>
        <v>0</v>
      </c>
      <c r="AM43" s="67">
        <f t="shared" si="14"/>
        <v>1</v>
      </c>
      <c r="AN43" s="67">
        <f t="shared" si="15"/>
        <v>0</v>
      </c>
      <c r="AO43" s="67">
        <f t="shared" si="9"/>
        <v>0</v>
      </c>
    </row>
    <row r="44" spans="2:41" s="56" customFormat="1" ht="22.5">
      <c r="B44" s="91"/>
      <c r="C44" s="91"/>
      <c r="D44" s="55" t="s">
        <v>90</v>
      </c>
      <c r="E44" s="91"/>
      <c r="F44" s="91"/>
      <c r="G44" s="55" t="s">
        <v>167</v>
      </c>
      <c r="H44" s="51">
        <v>44927</v>
      </c>
      <c r="I44" s="51">
        <v>45291</v>
      </c>
      <c r="J44" s="52" t="s">
        <v>168</v>
      </c>
      <c r="K44" s="95"/>
      <c r="L44" s="118"/>
      <c r="M44" s="118">
        <v>0</v>
      </c>
      <c r="N44" s="118">
        <f t="shared" si="10"/>
        <v>0</v>
      </c>
      <c r="O44" s="118">
        <f t="shared" si="0"/>
        <v>0</v>
      </c>
      <c r="P44" s="118">
        <v>0</v>
      </c>
      <c r="Q44" s="118">
        <f t="shared" si="11"/>
        <v>0</v>
      </c>
      <c r="R44" s="118">
        <f t="shared" si="1"/>
        <v>0</v>
      </c>
      <c r="S44" s="118">
        <v>0</v>
      </c>
      <c r="T44" s="118">
        <f t="shared" si="12"/>
        <v>0</v>
      </c>
      <c r="U44" s="118">
        <f t="shared" si="2"/>
        <v>0</v>
      </c>
      <c r="V44" s="118">
        <v>0</v>
      </c>
      <c r="W44" s="118">
        <f t="shared" si="13"/>
        <v>0</v>
      </c>
      <c r="X44" s="69">
        <v>0.29170000000000001</v>
      </c>
      <c r="Y44" s="69">
        <v>0.29170000000000001</v>
      </c>
      <c r="Z44" s="67">
        <f t="shared" si="17"/>
        <v>1</v>
      </c>
      <c r="AA44" s="70">
        <v>0.125</v>
      </c>
      <c r="AB44" s="70"/>
      <c r="AC44" s="67">
        <f t="shared" si="16"/>
        <v>0</v>
      </c>
      <c r="AD44" s="70">
        <v>0.29170000000000001</v>
      </c>
      <c r="AE44" s="70"/>
      <c r="AF44" s="67">
        <f t="shared" si="4"/>
        <v>0</v>
      </c>
      <c r="AG44" s="69">
        <v>0.29160000000000003</v>
      </c>
      <c r="AH44" s="69"/>
      <c r="AI44" s="67">
        <f t="shared" si="5"/>
        <v>0</v>
      </c>
      <c r="AJ44" s="67">
        <f t="shared" si="6"/>
        <v>1</v>
      </c>
      <c r="AK44" s="67">
        <f t="shared" si="7"/>
        <v>0.29170000000000001</v>
      </c>
      <c r="AL44" s="67">
        <f t="shared" si="8"/>
        <v>0.29170000000000001</v>
      </c>
      <c r="AM44" s="67">
        <f t="shared" si="14"/>
        <v>1</v>
      </c>
      <c r="AN44" s="67">
        <f t="shared" si="15"/>
        <v>0.29170000000000001</v>
      </c>
      <c r="AO44" s="67">
        <f t="shared" si="9"/>
        <v>0.29170000000000001</v>
      </c>
    </row>
    <row r="45" spans="2:41" s="56" customFormat="1" ht="52.5" customHeight="1">
      <c r="B45" s="91"/>
      <c r="C45" s="91"/>
      <c r="D45" s="55" t="s">
        <v>90</v>
      </c>
      <c r="E45" s="91"/>
      <c r="F45" s="91"/>
      <c r="G45" s="55" t="s">
        <v>170</v>
      </c>
      <c r="H45" s="51">
        <v>44927</v>
      </c>
      <c r="I45" s="51">
        <v>45291</v>
      </c>
      <c r="J45" s="52" t="s">
        <v>169</v>
      </c>
      <c r="K45" s="95"/>
      <c r="L45" s="118"/>
      <c r="M45" s="118">
        <v>0</v>
      </c>
      <c r="N45" s="118">
        <f t="shared" si="10"/>
        <v>0</v>
      </c>
      <c r="O45" s="118">
        <f t="shared" si="0"/>
        <v>0</v>
      </c>
      <c r="P45" s="118">
        <v>0</v>
      </c>
      <c r="Q45" s="118">
        <f t="shared" si="11"/>
        <v>0</v>
      </c>
      <c r="R45" s="118">
        <f t="shared" si="1"/>
        <v>0</v>
      </c>
      <c r="S45" s="118">
        <v>0</v>
      </c>
      <c r="T45" s="118">
        <f t="shared" si="12"/>
        <v>0</v>
      </c>
      <c r="U45" s="118">
        <f t="shared" si="2"/>
        <v>0</v>
      </c>
      <c r="V45" s="118">
        <v>0</v>
      </c>
      <c r="W45" s="118">
        <f t="shared" si="13"/>
        <v>0</v>
      </c>
      <c r="X45" s="69">
        <v>0</v>
      </c>
      <c r="Y45" s="69">
        <v>0</v>
      </c>
      <c r="Z45" s="67">
        <f>+IFERROR(Y45/X45,0)</f>
        <v>0</v>
      </c>
      <c r="AA45" s="70">
        <v>0.5</v>
      </c>
      <c r="AB45" s="70"/>
      <c r="AC45" s="67">
        <f t="shared" si="16"/>
        <v>0</v>
      </c>
      <c r="AD45" s="70">
        <v>0</v>
      </c>
      <c r="AE45" s="70"/>
      <c r="AF45" s="67" t="e">
        <f t="shared" si="4"/>
        <v>#DIV/0!</v>
      </c>
      <c r="AG45" s="69">
        <v>0.5</v>
      </c>
      <c r="AH45" s="69"/>
      <c r="AI45" s="67">
        <f t="shared" si="5"/>
        <v>0</v>
      </c>
      <c r="AJ45" s="67">
        <f t="shared" si="6"/>
        <v>1</v>
      </c>
      <c r="AK45" s="67">
        <f t="shared" si="7"/>
        <v>0</v>
      </c>
      <c r="AL45" s="67">
        <f t="shared" si="8"/>
        <v>0</v>
      </c>
      <c r="AM45" s="67">
        <f t="shared" si="14"/>
        <v>1</v>
      </c>
      <c r="AN45" s="67">
        <f t="shared" si="15"/>
        <v>0</v>
      </c>
      <c r="AO45" s="67">
        <f t="shared" si="9"/>
        <v>0</v>
      </c>
    </row>
    <row r="46" spans="2:41" s="56" customFormat="1" ht="45">
      <c r="B46" s="91"/>
      <c r="C46" s="91"/>
      <c r="D46" s="55" t="s">
        <v>71</v>
      </c>
      <c r="E46" s="91"/>
      <c r="F46" s="91"/>
      <c r="G46" s="55" t="s">
        <v>80</v>
      </c>
      <c r="H46" s="51">
        <v>44927</v>
      </c>
      <c r="I46" s="51">
        <v>45291</v>
      </c>
      <c r="J46" s="52" t="s">
        <v>163</v>
      </c>
      <c r="K46" s="95"/>
      <c r="L46" s="119"/>
      <c r="M46" s="119">
        <v>0</v>
      </c>
      <c r="N46" s="119">
        <f t="shared" si="10"/>
        <v>0</v>
      </c>
      <c r="O46" s="119">
        <f t="shared" si="0"/>
        <v>0</v>
      </c>
      <c r="P46" s="119">
        <v>0</v>
      </c>
      <c r="Q46" s="119">
        <f t="shared" si="11"/>
        <v>0</v>
      </c>
      <c r="R46" s="119">
        <f t="shared" si="1"/>
        <v>0</v>
      </c>
      <c r="S46" s="119">
        <v>0</v>
      </c>
      <c r="T46" s="119">
        <f t="shared" si="12"/>
        <v>0</v>
      </c>
      <c r="U46" s="119">
        <f t="shared" si="2"/>
        <v>0</v>
      </c>
      <c r="V46" s="119">
        <v>0</v>
      </c>
      <c r="W46" s="119">
        <f t="shared" si="13"/>
        <v>0</v>
      </c>
      <c r="X46" s="69">
        <v>0.18</v>
      </c>
      <c r="Y46" s="69">
        <v>0.18</v>
      </c>
      <c r="Z46" s="67">
        <f t="shared" si="17"/>
        <v>1</v>
      </c>
      <c r="AA46" s="70">
        <v>0.27</v>
      </c>
      <c r="AB46" s="70"/>
      <c r="AC46" s="67">
        <f t="shared" si="16"/>
        <v>0</v>
      </c>
      <c r="AD46" s="70">
        <v>0.27</v>
      </c>
      <c r="AE46" s="70"/>
      <c r="AF46" s="67">
        <f t="shared" si="4"/>
        <v>0</v>
      </c>
      <c r="AG46" s="69">
        <v>0.28000000000000003</v>
      </c>
      <c r="AH46" s="69"/>
      <c r="AI46" s="67">
        <f t="shared" si="5"/>
        <v>0</v>
      </c>
      <c r="AJ46" s="67">
        <f t="shared" si="6"/>
        <v>1</v>
      </c>
      <c r="AK46" s="67">
        <f t="shared" si="7"/>
        <v>0.18</v>
      </c>
      <c r="AL46" s="67">
        <f t="shared" si="8"/>
        <v>0.18</v>
      </c>
      <c r="AM46" s="67">
        <f t="shared" si="14"/>
        <v>1</v>
      </c>
      <c r="AN46" s="67">
        <f t="shared" si="15"/>
        <v>0.18</v>
      </c>
      <c r="AO46" s="67">
        <f t="shared" si="9"/>
        <v>0.18</v>
      </c>
    </row>
    <row r="47" spans="2:41" s="56" customFormat="1" ht="93.75" customHeight="1">
      <c r="B47" s="55" t="s">
        <v>72</v>
      </c>
      <c r="C47" s="55" t="s">
        <v>74</v>
      </c>
      <c r="D47" s="55" t="s">
        <v>92</v>
      </c>
      <c r="E47" s="91"/>
      <c r="F47" s="55" t="s">
        <v>82</v>
      </c>
      <c r="G47" s="55" t="s">
        <v>172</v>
      </c>
      <c r="H47" s="51">
        <v>44927</v>
      </c>
      <c r="I47" s="51">
        <v>45291</v>
      </c>
      <c r="J47" s="59" t="s">
        <v>171</v>
      </c>
      <c r="K47" s="94"/>
      <c r="L47" s="90">
        <v>60000000</v>
      </c>
      <c r="M47" s="90">
        <v>-12800000</v>
      </c>
      <c r="N47" s="90">
        <f>+L47+M47</f>
        <v>47200000</v>
      </c>
      <c r="O47" s="90">
        <f t="shared" si="0"/>
        <v>47200000</v>
      </c>
      <c r="P47" s="90">
        <v>0</v>
      </c>
      <c r="Q47" s="90">
        <f>+O47+P47</f>
        <v>47200000</v>
      </c>
      <c r="R47" s="90">
        <f t="shared" si="1"/>
        <v>47200000</v>
      </c>
      <c r="S47" s="90">
        <v>0</v>
      </c>
      <c r="T47" s="90">
        <f>+R47+S47</f>
        <v>47200000</v>
      </c>
      <c r="U47" s="90">
        <f t="shared" si="2"/>
        <v>47200000</v>
      </c>
      <c r="V47" s="90">
        <v>0</v>
      </c>
      <c r="W47" s="90">
        <f>+U47+V47</f>
        <v>47200000</v>
      </c>
      <c r="X47" s="69">
        <v>0.59</v>
      </c>
      <c r="Y47" s="69">
        <v>0.59</v>
      </c>
      <c r="Z47" s="67">
        <f t="shared" si="17"/>
        <v>1</v>
      </c>
      <c r="AA47" s="70">
        <v>0.13500000000000001</v>
      </c>
      <c r="AB47" s="70"/>
      <c r="AC47" s="67">
        <f t="shared" si="16"/>
        <v>0</v>
      </c>
      <c r="AD47" s="70">
        <v>0.13500000000000001</v>
      </c>
      <c r="AE47" s="70"/>
      <c r="AF47" s="67">
        <f t="shared" si="4"/>
        <v>0</v>
      </c>
      <c r="AG47" s="69">
        <v>0.14000000000000001</v>
      </c>
      <c r="AH47" s="69"/>
      <c r="AI47" s="67">
        <f t="shared" si="5"/>
        <v>0</v>
      </c>
      <c r="AJ47" s="67">
        <f t="shared" si="6"/>
        <v>1</v>
      </c>
      <c r="AK47" s="67">
        <f t="shared" si="7"/>
        <v>0.59</v>
      </c>
      <c r="AL47" s="67">
        <f t="shared" si="8"/>
        <v>0.59</v>
      </c>
      <c r="AM47" s="67">
        <f t="shared" si="14"/>
        <v>1</v>
      </c>
      <c r="AN47" s="67">
        <f t="shared" si="15"/>
        <v>0.59</v>
      </c>
      <c r="AO47" s="67">
        <f t="shared" si="9"/>
        <v>0.59</v>
      </c>
    </row>
    <row r="49" spans="2:4">
      <c r="B49" s="66" t="s">
        <v>152</v>
      </c>
      <c r="C49" s="48" t="s">
        <v>151</v>
      </c>
      <c r="D49" s="49"/>
    </row>
    <row r="50" spans="2:4" ht="15.75" customHeight="1">
      <c r="B50" s="66" t="s">
        <v>148</v>
      </c>
      <c r="C50" s="48" t="s">
        <v>149</v>
      </c>
      <c r="D50" s="49"/>
    </row>
    <row r="51" spans="2:4">
      <c r="C51" s="48" t="s">
        <v>150</v>
      </c>
      <c r="D51" s="49"/>
    </row>
  </sheetData>
  <autoFilter ref="A9:IH9" xr:uid="{00000000-0009-0000-0000-000001000000}"/>
  <mergeCells count="154">
    <mergeCell ref="V37:V38"/>
    <mergeCell ref="W37:W38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Q37:Q38"/>
    <mergeCell ref="R37:R38"/>
    <mergeCell ref="S37:S38"/>
    <mergeCell ref="T37:T38"/>
    <mergeCell ref="U37:U38"/>
    <mergeCell ref="L37:L38"/>
    <mergeCell ref="M37:M38"/>
    <mergeCell ref="N37:N38"/>
    <mergeCell ref="O37:O38"/>
    <mergeCell ref="P37:P38"/>
    <mergeCell ref="V30:V31"/>
    <mergeCell ref="W30:W31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Q30:Q31"/>
    <mergeCell ref="R30:R31"/>
    <mergeCell ref="S30:S31"/>
    <mergeCell ref="T30:T31"/>
    <mergeCell ref="U30:U31"/>
    <mergeCell ref="L30:L31"/>
    <mergeCell ref="M30:M31"/>
    <mergeCell ref="N30:N31"/>
    <mergeCell ref="O30:O31"/>
    <mergeCell ref="P30:P31"/>
    <mergeCell ref="V15:V18"/>
    <mergeCell ref="W15:W18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Q15:Q18"/>
    <mergeCell ref="R15:R18"/>
    <mergeCell ref="S15:S18"/>
    <mergeCell ref="T15:T18"/>
    <mergeCell ref="U15:U18"/>
    <mergeCell ref="L15:L18"/>
    <mergeCell ref="M15:M18"/>
    <mergeCell ref="N15:N18"/>
    <mergeCell ref="O15:O18"/>
    <mergeCell ref="P15:P18"/>
    <mergeCell ref="AM11:AM12"/>
    <mergeCell ref="AN11:AN12"/>
    <mergeCell ref="AO11:AO12"/>
    <mergeCell ref="L11:L14"/>
    <mergeCell ref="M11:M14"/>
    <mergeCell ref="N11:N14"/>
    <mergeCell ref="AD8:AF8"/>
    <mergeCell ref="AG8:AI8"/>
    <mergeCell ref="AJ8:AL8"/>
    <mergeCell ref="AM8:AO8"/>
    <mergeCell ref="O8:Q8"/>
    <mergeCell ref="R8:T8"/>
    <mergeCell ref="U8:W8"/>
    <mergeCell ref="X8:Z8"/>
    <mergeCell ref="AA8:AC8"/>
    <mergeCell ref="O11:O14"/>
    <mergeCell ref="P11:P14"/>
    <mergeCell ref="Q11:Q14"/>
    <mergeCell ref="R11:R14"/>
    <mergeCell ref="S11:S14"/>
    <mergeCell ref="T11:T14"/>
    <mergeCell ref="U11:U14"/>
    <mergeCell ref="V11:V14"/>
    <mergeCell ref="W11:W14"/>
    <mergeCell ref="C22:C24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H6:AO6"/>
    <mergeCell ref="L8:N8"/>
    <mergeCell ref="B11:B14"/>
    <mergeCell ref="C11:C14"/>
    <mergeCell ref="C15:C18"/>
    <mergeCell ref="B15:B18"/>
    <mergeCell ref="B22:B24"/>
    <mergeCell ref="K10:K19"/>
    <mergeCell ref="F15:F18"/>
    <mergeCell ref="F11:F14"/>
    <mergeCell ref="D20:D21"/>
    <mergeCell ref="B29:B33"/>
    <mergeCell ref="F30:F31"/>
    <mergeCell ref="C30:C31"/>
    <mergeCell ref="D30:D31"/>
    <mergeCell ref="E25:E28"/>
    <mergeCell ref="D25:D28"/>
    <mergeCell ref="B25:B28"/>
    <mergeCell ref="C25:C28"/>
    <mergeCell ref="K25:K28"/>
    <mergeCell ref="K20:K24"/>
    <mergeCell ref="F22:F24"/>
    <mergeCell ref="D22:D24"/>
    <mergeCell ref="E20:E24"/>
    <mergeCell ref="G11:G12"/>
    <mergeCell ref="E10:E19"/>
    <mergeCell ref="D11:D12"/>
    <mergeCell ref="K39:K47"/>
    <mergeCell ref="D40:D41"/>
    <mergeCell ref="K29:K33"/>
    <mergeCell ref="E29:E33"/>
    <mergeCell ref="B37:B38"/>
    <mergeCell ref="C37:C38"/>
    <mergeCell ref="D37:D38"/>
    <mergeCell ref="F37:F38"/>
    <mergeCell ref="K37:K38"/>
    <mergeCell ref="E34:E47"/>
    <mergeCell ref="F34:F36"/>
    <mergeCell ref="K34:K35"/>
    <mergeCell ref="B34:B36"/>
    <mergeCell ref="C34:C36"/>
    <mergeCell ref="B39:B46"/>
    <mergeCell ref="C39:C46"/>
    <mergeCell ref="F39:F46"/>
    <mergeCell ref="D34:D35"/>
  </mergeCells>
  <phoneticPr fontId="14" type="noConversion"/>
  <pageMargins left="3.937007874015748E-2" right="3.937007874015748E-2" top="3.937007874015748E-2" bottom="3.937007874015748E-2" header="0" footer="0"/>
  <pageSetup paperSize="5" scale="31" fitToWidth="0" fitToHeight="0" orientation="landscape" r:id="rId1"/>
  <rowBreaks count="1" manualBreakCount="1">
    <brk id="33" max="17" man="1"/>
  </rowBreaks>
  <colBreaks count="2" manualBreakCount="2">
    <brk id="20" max="51" man="1"/>
    <brk id="29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6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I1" s="9"/>
      <c r="AJ1" s="9"/>
      <c r="AK1" s="9"/>
      <c r="AL1" s="9"/>
      <c r="AM1" s="9"/>
      <c r="AN1" s="9"/>
      <c r="AO1" s="9"/>
      <c r="AP1" s="9"/>
      <c r="AQ1" s="9"/>
      <c r="AR1" s="9"/>
      <c r="AS1" s="20"/>
      <c r="AT1" s="20"/>
      <c r="AU1" s="20"/>
      <c r="AV1" s="20"/>
      <c r="AW1" s="20"/>
      <c r="AX1" s="20"/>
      <c r="AY1" s="20"/>
      <c r="AZ1" s="20"/>
      <c r="BA1" s="20"/>
      <c r="BB1" s="20"/>
      <c r="BJ1" s="7"/>
      <c r="BK1" s="7"/>
      <c r="BL1" s="7"/>
      <c r="BM1" s="7"/>
      <c r="BN1" s="7"/>
      <c r="BO1" s="7"/>
      <c r="BP1" s="8"/>
      <c r="BQ1" s="8"/>
      <c r="BR1" s="8"/>
      <c r="BS1" s="8"/>
      <c r="BT1" s="8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5"/>
    </row>
    <row r="2" spans="1:237" ht="30" customHeight="1">
      <c r="A2" s="143"/>
      <c r="B2" s="143"/>
      <c r="C2" s="143"/>
      <c r="D2" s="14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I2" s="10" t="s">
        <v>4</v>
      </c>
      <c r="AJ2" s="10" t="s">
        <v>7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5"/>
    </row>
    <row r="3" spans="1:237" ht="30" customHeight="1">
      <c r="A3" s="143"/>
      <c r="B3" s="143"/>
      <c r="C3" s="143"/>
      <c r="D3" s="14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I3" s="10" t="s">
        <v>5</v>
      </c>
      <c r="AJ3" s="10">
        <v>1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5"/>
    </row>
    <row r="4" spans="1:237" ht="30" customHeight="1">
      <c r="A4" s="143"/>
      <c r="B4" s="143"/>
      <c r="C4" s="143"/>
      <c r="D4" s="14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I4" s="10" t="s">
        <v>6</v>
      </c>
      <c r="AJ4" s="11">
        <v>43495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5"/>
    </row>
    <row r="5" spans="1:237" ht="7.5" customHeight="1">
      <c r="A5" s="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I5" s="9"/>
      <c r="AJ5" s="9"/>
      <c r="AK5" s="9"/>
      <c r="AL5" s="9"/>
      <c r="AM5" s="9"/>
      <c r="AN5" s="9"/>
      <c r="AO5" s="9"/>
      <c r="AP5" s="9"/>
      <c r="AQ5" s="9"/>
      <c r="AR5" s="9"/>
      <c r="AS5" s="20"/>
      <c r="AT5" s="20"/>
      <c r="AU5" s="20"/>
      <c r="AV5" s="20"/>
      <c r="AW5" s="20"/>
      <c r="AX5" s="20"/>
      <c r="AY5" s="20"/>
      <c r="AZ5" s="20"/>
      <c r="BA5" s="20"/>
      <c r="BB5" s="20"/>
      <c r="BJ5" s="7"/>
      <c r="BK5" s="7"/>
      <c r="BL5" s="7"/>
      <c r="BM5" s="7"/>
      <c r="BN5" s="7"/>
      <c r="BO5" s="7"/>
      <c r="BP5" s="8"/>
      <c r="BQ5" s="8"/>
      <c r="BR5" s="8"/>
      <c r="BS5" s="8"/>
      <c r="BT5" s="8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5"/>
    </row>
    <row r="6" spans="1:237" ht="18" customHeight="1">
      <c r="B6" s="144" t="s">
        <v>25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9"/>
      <c r="AL6" s="9"/>
      <c r="AM6" s="9"/>
      <c r="AN6" s="9"/>
      <c r="AO6" s="9"/>
      <c r="AP6" s="9"/>
      <c r="AQ6" s="9"/>
      <c r="AR6" s="9"/>
    </row>
    <row r="7" spans="1:237" ht="12.75" customHeight="1"/>
    <row r="8" spans="1:237" ht="16.5" customHeight="1">
      <c r="B8" s="104" t="s">
        <v>2</v>
      </c>
      <c r="C8" s="104" t="s">
        <v>3</v>
      </c>
      <c r="D8" s="104" t="s">
        <v>1</v>
      </c>
      <c r="E8" s="104" t="s">
        <v>0</v>
      </c>
      <c r="F8" s="107" t="s">
        <v>9</v>
      </c>
      <c r="G8" s="105" t="s">
        <v>8</v>
      </c>
      <c r="H8" s="105" t="s">
        <v>10</v>
      </c>
      <c r="I8" s="105" t="s">
        <v>11</v>
      </c>
      <c r="J8" s="103" t="s">
        <v>12</v>
      </c>
      <c r="K8" s="105" t="s">
        <v>30</v>
      </c>
      <c r="L8" s="103" t="s">
        <v>24</v>
      </c>
      <c r="M8" s="140" t="s">
        <v>18</v>
      </c>
      <c r="N8" s="141"/>
      <c r="O8" s="141"/>
      <c r="P8" s="141"/>
      <c r="Q8" s="142"/>
      <c r="R8" s="140" t="s">
        <v>19</v>
      </c>
      <c r="S8" s="141"/>
      <c r="T8" s="141"/>
      <c r="U8" s="141"/>
      <c r="V8" s="142"/>
      <c r="W8" s="140" t="s">
        <v>20</v>
      </c>
      <c r="X8" s="141"/>
      <c r="Y8" s="141"/>
      <c r="Z8" s="141"/>
      <c r="AA8" s="142"/>
      <c r="AB8" s="140" t="s">
        <v>26</v>
      </c>
      <c r="AC8" s="141"/>
      <c r="AD8" s="141"/>
      <c r="AE8" s="141"/>
      <c r="AF8" s="142"/>
      <c r="AG8" s="148" t="s">
        <v>21</v>
      </c>
      <c r="AH8" s="149"/>
      <c r="AI8" s="149"/>
      <c r="AJ8" s="150"/>
      <c r="AK8" s="3"/>
    </row>
    <row r="9" spans="1:237" ht="39.950000000000003" customHeight="1">
      <c r="B9" s="104"/>
      <c r="C9" s="104"/>
      <c r="D9" s="104"/>
      <c r="E9" s="104"/>
      <c r="F9" s="108"/>
      <c r="G9" s="106"/>
      <c r="H9" s="106"/>
      <c r="I9" s="106"/>
      <c r="J9" s="103"/>
      <c r="K9" s="106"/>
      <c r="L9" s="103"/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  <c r="R9" s="23" t="s">
        <v>13</v>
      </c>
      <c r="S9" s="23" t="s">
        <v>14</v>
      </c>
      <c r="T9" s="23" t="s">
        <v>15</v>
      </c>
      <c r="U9" s="23" t="s">
        <v>16</v>
      </c>
      <c r="V9" s="24" t="s">
        <v>17</v>
      </c>
      <c r="W9" s="23" t="s">
        <v>13</v>
      </c>
      <c r="X9" s="23" t="s">
        <v>14</v>
      </c>
      <c r="Y9" s="23" t="s">
        <v>15</v>
      </c>
      <c r="Z9" s="23" t="s">
        <v>16</v>
      </c>
      <c r="AA9" s="24" t="s">
        <v>17</v>
      </c>
      <c r="AB9" s="23" t="s">
        <v>13</v>
      </c>
      <c r="AC9" s="23" t="s">
        <v>14</v>
      </c>
      <c r="AD9" s="23" t="s">
        <v>15</v>
      </c>
      <c r="AE9" s="23" t="s">
        <v>16</v>
      </c>
      <c r="AF9" s="24" t="s">
        <v>17</v>
      </c>
      <c r="AG9" s="25" t="s">
        <v>33</v>
      </c>
      <c r="AH9" s="25" t="s">
        <v>32</v>
      </c>
      <c r="AI9" s="25" t="s">
        <v>23</v>
      </c>
      <c r="AJ9" s="26" t="s">
        <v>22</v>
      </c>
      <c r="AK9" s="3"/>
    </row>
    <row r="10" spans="1:237" s="2" customFormat="1" ht="81">
      <c r="B10" s="22"/>
      <c r="C10" s="22"/>
      <c r="D10" s="22"/>
      <c r="E10" s="22"/>
      <c r="F10" s="28" t="s">
        <v>27</v>
      </c>
      <c r="G10" s="27" t="s">
        <v>28</v>
      </c>
      <c r="H10" s="29">
        <v>44197</v>
      </c>
      <c r="I10" s="29">
        <v>44377</v>
      </c>
      <c r="J10" s="12" t="s">
        <v>31</v>
      </c>
      <c r="K10" s="30" t="s">
        <v>29</v>
      </c>
      <c r="L10" s="30" t="s">
        <v>34</v>
      </c>
      <c r="M10" s="32">
        <v>0.3</v>
      </c>
      <c r="N10" s="32">
        <v>0.3</v>
      </c>
      <c r="O10" s="16">
        <f>N10/M10</f>
        <v>1</v>
      </c>
      <c r="P10" s="14"/>
      <c r="Q10" s="16"/>
      <c r="R10" s="16">
        <v>0.3</v>
      </c>
      <c r="S10" s="16">
        <v>0.2</v>
      </c>
      <c r="T10" s="16">
        <f>S10/R10</f>
        <v>0.66666666666666674</v>
      </c>
      <c r="U10" s="16"/>
      <c r="V10" s="16"/>
      <c r="W10" s="19">
        <v>0.4</v>
      </c>
      <c r="X10" s="19">
        <v>0.4</v>
      </c>
      <c r="Y10" s="16">
        <f>X10/W10</f>
        <v>1</v>
      </c>
      <c r="Z10" s="16"/>
      <c r="AA10" s="13"/>
      <c r="AB10" s="13"/>
      <c r="AC10" s="13"/>
      <c r="AD10" s="13"/>
      <c r="AE10" s="13"/>
      <c r="AF10" s="13"/>
      <c r="AG10" s="21">
        <f>N10+S10+X10+AC10</f>
        <v>0.9</v>
      </c>
      <c r="AH10" s="31">
        <f>AG10/1</f>
        <v>0.9</v>
      </c>
      <c r="AI10" s="145"/>
      <c r="AJ10" s="145"/>
      <c r="AK10" s="18"/>
    </row>
    <row r="11" spans="1:237" s="2" customFormat="1">
      <c r="B11" s="22"/>
      <c r="C11" s="22"/>
      <c r="D11" s="22"/>
      <c r="E11" s="22"/>
      <c r="F11" s="22"/>
      <c r="G11" s="22"/>
      <c r="H11" s="12"/>
      <c r="I11" s="12"/>
      <c r="J11" s="12"/>
      <c r="K11" s="12"/>
      <c r="L11" s="12"/>
      <c r="M11" s="12"/>
      <c r="N11" s="12"/>
      <c r="O11" s="15"/>
      <c r="P11" s="14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3"/>
      <c r="AB11" s="13"/>
      <c r="AC11" s="13"/>
      <c r="AD11" s="13"/>
      <c r="AE11" s="13"/>
      <c r="AF11" s="13"/>
      <c r="AG11" s="21">
        <f t="shared" ref="AG11:AG61" si="0">N11+S11+X11+AC11</f>
        <v>0</v>
      </c>
      <c r="AH11" s="17"/>
      <c r="AI11" s="146"/>
      <c r="AJ11" s="146"/>
      <c r="AK11" s="18"/>
    </row>
    <row r="12" spans="1:237">
      <c r="B12" s="22"/>
      <c r="C12" s="22"/>
      <c r="D12" s="22"/>
      <c r="E12" s="22"/>
      <c r="F12" s="22"/>
      <c r="G12" s="22"/>
      <c r="H12" s="12"/>
      <c r="I12" s="12"/>
      <c r="J12" s="12"/>
      <c r="K12" s="12"/>
      <c r="L12" s="12"/>
      <c r="M12" s="12"/>
      <c r="N12" s="12"/>
      <c r="O12" s="15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3"/>
      <c r="AB12" s="13"/>
      <c r="AC12" s="13"/>
      <c r="AD12" s="13"/>
      <c r="AE12" s="13"/>
      <c r="AF12" s="13"/>
      <c r="AG12" s="21">
        <f t="shared" si="0"/>
        <v>0</v>
      </c>
      <c r="AH12" s="17"/>
      <c r="AI12" s="146"/>
      <c r="AJ12" s="146"/>
      <c r="AK12" s="3"/>
    </row>
    <row r="13" spans="1:237">
      <c r="B13" s="22"/>
      <c r="C13" s="22"/>
      <c r="D13" s="22"/>
      <c r="E13" s="22"/>
      <c r="F13" s="22"/>
      <c r="G13" s="22"/>
      <c r="H13" s="12"/>
      <c r="I13" s="12"/>
      <c r="J13" s="12"/>
      <c r="K13" s="12"/>
      <c r="L13" s="12"/>
      <c r="M13" s="12"/>
      <c r="N13" s="12"/>
      <c r="O13" s="15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3"/>
      <c r="AB13" s="13"/>
      <c r="AC13" s="13"/>
      <c r="AD13" s="13"/>
      <c r="AE13" s="13"/>
      <c r="AF13" s="13"/>
      <c r="AG13" s="21">
        <f t="shared" si="0"/>
        <v>0</v>
      </c>
      <c r="AH13" s="17"/>
      <c r="AI13" s="147"/>
      <c r="AJ13" s="147"/>
      <c r="AK13" s="3"/>
    </row>
    <row r="14" spans="1:237">
      <c r="B14" s="22"/>
      <c r="C14" s="22"/>
      <c r="D14" s="22"/>
      <c r="E14" s="22"/>
      <c r="F14" s="22"/>
      <c r="G14" s="22"/>
      <c r="H14" s="12"/>
      <c r="I14" s="12"/>
      <c r="J14" s="12"/>
      <c r="K14" s="12"/>
      <c r="L14" s="12"/>
      <c r="M14" s="12"/>
      <c r="N14" s="12"/>
      <c r="O14" s="15"/>
      <c r="P14" s="14"/>
      <c r="Q14" s="16"/>
      <c r="R14" s="16"/>
      <c r="S14" s="16"/>
      <c r="T14" s="16"/>
      <c r="U14" s="16"/>
      <c r="V14" s="16"/>
      <c r="W14" s="19"/>
      <c r="X14" s="19"/>
      <c r="Y14" s="19"/>
      <c r="Z14" s="16"/>
      <c r="AA14" s="13"/>
      <c r="AB14" s="13"/>
      <c r="AC14" s="13"/>
      <c r="AD14" s="13"/>
      <c r="AE14" s="13"/>
      <c r="AF14" s="13"/>
      <c r="AG14" s="21">
        <f t="shared" si="0"/>
        <v>0</v>
      </c>
      <c r="AH14" s="17"/>
      <c r="AI14" s="145"/>
      <c r="AJ14" s="145"/>
      <c r="AK14" s="3"/>
    </row>
    <row r="15" spans="1:237">
      <c r="B15" s="22"/>
      <c r="C15" s="22"/>
      <c r="D15" s="22"/>
      <c r="E15" s="22"/>
      <c r="F15" s="22"/>
      <c r="G15" s="22"/>
      <c r="H15" s="12"/>
      <c r="I15" s="12"/>
      <c r="J15" s="12"/>
      <c r="K15" s="12"/>
      <c r="L15" s="12"/>
      <c r="M15" s="12"/>
      <c r="N15" s="12"/>
      <c r="O15" s="15"/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  <c r="AB15" s="13"/>
      <c r="AC15" s="13"/>
      <c r="AD15" s="13"/>
      <c r="AE15" s="13"/>
      <c r="AF15" s="13"/>
      <c r="AG15" s="21">
        <f t="shared" si="0"/>
        <v>0</v>
      </c>
      <c r="AH15" s="17"/>
      <c r="AI15" s="146"/>
      <c r="AJ15" s="146"/>
      <c r="AK15" s="3"/>
    </row>
    <row r="16" spans="1:237">
      <c r="B16" s="22"/>
      <c r="C16" s="22"/>
      <c r="D16" s="22"/>
      <c r="E16" s="22"/>
      <c r="F16" s="22"/>
      <c r="G16" s="22"/>
      <c r="H16" s="12"/>
      <c r="I16" s="12"/>
      <c r="J16" s="12"/>
      <c r="K16" s="12"/>
      <c r="L16" s="12"/>
      <c r="M16" s="12"/>
      <c r="N16" s="12"/>
      <c r="O16" s="15"/>
      <c r="P16" s="1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3"/>
      <c r="AB16" s="13"/>
      <c r="AC16" s="13"/>
      <c r="AD16" s="13"/>
      <c r="AE16" s="13"/>
      <c r="AF16" s="13"/>
      <c r="AG16" s="21">
        <f t="shared" si="0"/>
        <v>0</v>
      </c>
      <c r="AH16" s="17"/>
      <c r="AI16" s="146"/>
      <c r="AJ16" s="146"/>
      <c r="AK16" s="3"/>
    </row>
    <row r="17" spans="2:37">
      <c r="B17" s="22"/>
      <c r="C17" s="22"/>
      <c r="D17" s="22"/>
      <c r="E17" s="22"/>
      <c r="F17" s="22"/>
      <c r="G17" s="22"/>
      <c r="H17" s="12"/>
      <c r="I17" s="12"/>
      <c r="J17" s="12"/>
      <c r="K17" s="12"/>
      <c r="L17" s="12"/>
      <c r="M17" s="12"/>
      <c r="N17" s="12"/>
      <c r="O17" s="15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3"/>
      <c r="AB17" s="13"/>
      <c r="AC17" s="13"/>
      <c r="AD17" s="13"/>
      <c r="AE17" s="13"/>
      <c r="AF17" s="13"/>
      <c r="AG17" s="21">
        <f t="shared" si="0"/>
        <v>0</v>
      </c>
      <c r="AH17" s="17"/>
      <c r="AI17" s="147"/>
      <c r="AJ17" s="147"/>
      <c r="AK17" s="3"/>
    </row>
    <row r="18" spans="2:37">
      <c r="B18" s="22"/>
      <c r="C18" s="22"/>
      <c r="D18" s="22"/>
      <c r="E18" s="22"/>
      <c r="F18" s="22"/>
      <c r="G18" s="22"/>
      <c r="H18" s="12"/>
      <c r="I18" s="12"/>
      <c r="J18" s="12"/>
      <c r="K18" s="12"/>
      <c r="L18" s="12"/>
      <c r="M18" s="12"/>
      <c r="N18" s="12"/>
      <c r="O18" s="15"/>
      <c r="P18" s="14"/>
      <c r="Q18" s="16"/>
      <c r="R18" s="16"/>
      <c r="S18" s="16"/>
      <c r="T18" s="16"/>
      <c r="U18" s="16"/>
      <c r="V18" s="16"/>
      <c r="W18" s="19"/>
      <c r="X18" s="19"/>
      <c r="Y18" s="19"/>
      <c r="Z18" s="16"/>
      <c r="AA18" s="13"/>
      <c r="AB18" s="13"/>
      <c r="AC18" s="13"/>
      <c r="AD18" s="13"/>
      <c r="AE18" s="13"/>
      <c r="AF18" s="13"/>
      <c r="AG18" s="21">
        <f t="shared" si="0"/>
        <v>0</v>
      </c>
      <c r="AH18" s="17"/>
      <c r="AI18" s="145"/>
      <c r="AJ18" s="145"/>
      <c r="AK18" s="3"/>
    </row>
    <row r="19" spans="2:37">
      <c r="B19" s="22"/>
      <c r="C19" s="22"/>
      <c r="D19" s="22"/>
      <c r="E19" s="22"/>
      <c r="F19" s="22"/>
      <c r="G19" s="22"/>
      <c r="H19" s="12"/>
      <c r="I19" s="12"/>
      <c r="J19" s="12"/>
      <c r="K19" s="12"/>
      <c r="L19" s="12"/>
      <c r="M19" s="12"/>
      <c r="N19" s="12"/>
      <c r="O19" s="15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  <c r="AF19" s="13"/>
      <c r="AG19" s="21">
        <f t="shared" si="0"/>
        <v>0</v>
      </c>
      <c r="AH19" s="17"/>
      <c r="AI19" s="146"/>
      <c r="AJ19" s="146"/>
      <c r="AK19" s="3"/>
    </row>
    <row r="20" spans="2:37">
      <c r="B20" s="22"/>
      <c r="C20" s="22"/>
      <c r="D20" s="22"/>
      <c r="E20" s="22"/>
      <c r="F20" s="22"/>
      <c r="G20" s="22"/>
      <c r="H20" s="12"/>
      <c r="I20" s="12"/>
      <c r="J20" s="12"/>
      <c r="K20" s="12"/>
      <c r="L20" s="12"/>
      <c r="M20" s="12"/>
      <c r="N20" s="12"/>
      <c r="O20" s="15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  <c r="AG20" s="21">
        <f t="shared" si="0"/>
        <v>0</v>
      </c>
      <c r="AH20" s="17"/>
      <c r="AI20" s="146"/>
      <c r="AJ20" s="146"/>
      <c r="AK20" s="3"/>
    </row>
    <row r="21" spans="2:37">
      <c r="B21" s="22"/>
      <c r="C21" s="22"/>
      <c r="D21" s="22"/>
      <c r="E21" s="22"/>
      <c r="F21" s="22"/>
      <c r="G21" s="22"/>
      <c r="H21" s="12"/>
      <c r="I21" s="12"/>
      <c r="J21" s="12"/>
      <c r="K21" s="12"/>
      <c r="L21" s="12"/>
      <c r="M21" s="12"/>
      <c r="N21" s="12"/>
      <c r="O21" s="15"/>
      <c r="P21" s="1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  <c r="AC21" s="13"/>
      <c r="AD21" s="13"/>
      <c r="AE21" s="13"/>
      <c r="AF21" s="13"/>
      <c r="AG21" s="21">
        <f t="shared" si="0"/>
        <v>0</v>
      </c>
      <c r="AH21" s="17"/>
      <c r="AI21" s="147"/>
      <c r="AJ21" s="147"/>
      <c r="AK21" s="3"/>
    </row>
    <row r="22" spans="2:37">
      <c r="B22" s="22"/>
      <c r="C22" s="22"/>
      <c r="D22" s="22"/>
      <c r="E22" s="22"/>
      <c r="F22" s="22"/>
      <c r="G22" s="22"/>
      <c r="H22" s="12"/>
      <c r="I22" s="12"/>
      <c r="J22" s="12"/>
      <c r="K22" s="12"/>
      <c r="L22" s="12"/>
      <c r="M22" s="12"/>
      <c r="N22" s="12"/>
      <c r="O22" s="15"/>
      <c r="P22" s="14"/>
      <c r="Q22" s="16"/>
      <c r="R22" s="16"/>
      <c r="S22" s="16"/>
      <c r="T22" s="16"/>
      <c r="U22" s="16"/>
      <c r="V22" s="16"/>
      <c r="W22" s="19"/>
      <c r="X22" s="19"/>
      <c r="Y22" s="19"/>
      <c r="Z22" s="16"/>
      <c r="AA22" s="13"/>
      <c r="AB22" s="13"/>
      <c r="AC22" s="13"/>
      <c r="AD22" s="13"/>
      <c r="AE22" s="13"/>
      <c r="AF22" s="13"/>
      <c r="AG22" s="21">
        <f t="shared" si="0"/>
        <v>0</v>
      </c>
      <c r="AH22" s="17"/>
      <c r="AI22" s="145"/>
      <c r="AJ22" s="145"/>
      <c r="AK22" s="3"/>
    </row>
    <row r="23" spans="2:37">
      <c r="B23" s="22"/>
      <c r="C23" s="22"/>
      <c r="D23" s="22"/>
      <c r="E23" s="22"/>
      <c r="F23" s="22"/>
      <c r="G23" s="22"/>
      <c r="H23" s="12"/>
      <c r="I23" s="12"/>
      <c r="J23" s="12"/>
      <c r="K23" s="12"/>
      <c r="L23" s="12"/>
      <c r="M23" s="12"/>
      <c r="N23" s="12"/>
      <c r="O23" s="15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  <c r="AD23" s="13"/>
      <c r="AE23" s="13"/>
      <c r="AF23" s="13"/>
      <c r="AG23" s="21">
        <f t="shared" si="0"/>
        <v>0</v>
      </c>
      <c r="AH23" s="17"/>
      <c r="AI23" s="146"/>
      <c r="AJ23" s="146"/>
      <c r="AK23" s="3"/>
    </row>
    <row r="24" spans="2:37">
      <c r="B24" s="22"/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2"/>
      <c r="N24" s="12"/>
      <c r="O24" s="15"/>
      <c r="P24" s="1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21">
        <f t="shared" si="0"/>
        <v>0</v>
      </c>
      <c r="AH24" s="17"/>
      <c r="AI24" s="146"/>
      <c r="AJ24" s="146"/>
      <c r="AK24" s="3"/>
    </row>
    <row r="25" spans="2:37">
      <c r="B25" s="22"/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2"/>
      <c r="N25" s="12"/>
      <c r="O25" s="15"/>
      <c r="P25" s="1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  <c r="AD25" s="13"/>
      <c r="AE25" s="13"/>
      <c r="AF25" s="13"/>
      <c r="AG25" s="21">
        <f t="shared" si="0"/>
        <v>0</v>
      </c>
      <c r="AH25" s="17"/>
      <c r="AI25" s="147"/>
      <c r="AJ25" s="147"/>
      <c r="AK25" s="3"/>
    </row>
    <row r="26" spans="2:37">
      <c r="B26" s="22"/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2"/>
      <c r="N26" s="12"/>
      <c r="O26" s="15"/>
      <c r="P26" s="14"/>
      <c r="Q26" s="16"/>
      <c r="R26" s="16"/>
      <c r="S26" s="16"/>
      <c r="T26" s="16"/>
      <c r="U26" s="16"/>
      <c r="V26" s="16"/>
      <c r="W26" s="19"/>
      <c r="X26" s="19"/>
      <c r="Y26" s="19"/>
      <c r="Z26" s="16"/>
      <c r="AA26" s="13"/>
      <c r="AB26" s="13"/>
      <c r="AC26" s="13"/>
      <c r="AD26" s="13"/>
      <c r="AE26" s="13"/>
      <c r="AF26" s="13"/>
      <c r="AG26" s="21">
        <f t="shared" si="0"/>
        <v>0</v>
      </c>
      <c r="AH26" s="17"/>
      <c r="AI26" s="145"/>
      <c r="AJ26" s="145"/>
    </row>
    <row r="27" spans="2:37">
      <c r="B27" s="22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15"/>
      <c r="P27" s="1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  <c r="AD27" s="13"/>
      <c r="AE27" s="13"/>
      <c r="AF27" s="13"/>
      <c r="AG27" s="21">
        <f t="shared" si="0"/>
        <v>0</v>
      </c>
      <c r="AH27" s="17"/>
      <c r="AI27" s="146"/>
      <c r="AJ27" s="146"/>
    </row>
    <row r="28" spans="2:37">
      <c r="B28" s="22"/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2"/>
      <c r="N28" s="12"/>
      <c r="O28" s="15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  <c r="AD28" s="13"/>
      <c r="AE28" s="13"/>
      <c r="AF28" s="13"/>
      <c r="AG28" s="21">
        <f t="shared" si="0"/>
        <v>0</v>
      </c>
      <c r="AH28" s="17"/>
      <c r="AI28" s="146"/>
      <c r="AJ28" s="146"/>
    </row>
    <row r="29" spans="2:37">
      <c r="B29" s="22"/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2"/>
      <c r="N29" s="12"/>
      <c r="O29" s="15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  <c r="AD29" s="13"/>
      <c r="AE29" s="13"/>
      <c r="AF29" s="13"/>
      <c r="AG29" s="21">
        <f t="shared" si="0"/>
        <v>0</v>
      </c>
      <c r="AH29" s="17"/>
      <c r="AI29" s="147"/>
      <c r="AJ29" s="147"/>
    </row>
    <row r="30" spans="2:37">
      <c r="B30" s="22"/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2"/>
      <c r="N30" s="12"/>
      <c r="O30" s="15"/>
      <c r="P30" s="14"/>
      <c r="Q30" s="16"/>
      <c r="R30" s="16"/>
      <c r="S30" s="16"/>
      <c r="T30" s="16"/>
      <c r="U30" s="16"/>
      <c r="V30" s="16"/>
      <c r="W30" s="19"/>
      <c r="X30" s="19"/>
      <c r="Y30" s="19"/>
      <c r="Z30" s="16"/>
      <c r="AA30" s="13"/>
      <c r="AB30" s="13"/>
      <c r="AC30" s="13"/>
      <c r="AD30" s="13"/>
      <c r="AE30" s="13"/>
      <c r="AF30" s="13"/>
      <c r="AG30" s="21">
        <f t="shared" si="0"/>
        <v>0</v>
      </c>
      <c r="AH30" s="17"/>
      <c r="AI30" s="145"/>
      <c r="AJ30" s="145"/>
    </row>
    <row r="31" spans="2:37">
      <c r="B31" s="22"/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2"/>
      <c r="N31" s="12"/>
      <c r="O31" s="15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  <c r="AD31" s="13"/>
      <c r="AE31" s="13"/>
      <c r="AF31" s="13"/>
      <c r="AG31" s="21">
        <f t="shared" si="0"/>
        <v>0</v>
      </c>
      <c r="AH31" s="17"/>
      <c r="AI31" s="146"/>
      <c r="AJ31" s="146"/>
    </row>
    <row r="32" spans="2:37">
      <c r="B32" s="22"/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2"/>
      <c r="N32" s="12"/>
      <c r="O32" s="15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  <c r="AD32" s="13"/>
      <c r="AE32" s="13"/>
      <c r="AF32" s="13"/>
      <c r="AG32" s="21">
        <f t="shared" si="0"/>
        <v>0</v>
      </c>
      <c r="AH32" s="17"/>
      <c r="AI32" s="146"/>
      <c r="AJ32" s="146"/>
    </row>
    <row r="33" spans="2:36">
      <c r="B33" s="22"/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2"/>
      <c r="N33" s="12"/>
      <c r="O33" s="15"/>
      <c r="P33" s="1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  <c r="AD33" s="13"/>
      <c r="AE33" s="13"/>
      <c r="AF33" s="13"/>
      <c r="AG33" s="21">
        <f t="shared" si="0"/>
        <v>0</v>
      </c>
      <c r="AH33" s="17"/>
      <c r="AI33" s="147"/>
      <c r="AJ33" s="147"/>
    </row>
    <row r="34" spans="2:36">
      <c r="B34" s="22"/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2"/>
      <c r="N34" s="12"/>
      <c r="O34" s="15"/>
      <c r="P34" s="14"/>
      <c r="Q34" s="16"/>
      <c r="R34" s="16"/>
      <c r="S34" s="16"/>
      <c r="T34" s="16"/>
      <c r="U34" s="16"/>
      <c r="V34" s="16"/>
      <c r="W34" s="19"/>
      <c r="X34" s="19"/>
      <c r="Y34" s="19"/>
      <c r="Z34" s="16"/>
      <c r="AA34" s="13"/>
      <c r="AB34" s="13"/>
      <c r="AC34" s="13"/>
      <c r="AD34" s="13"/>
      <c r="AE34" s="13"/>
      <c r="AF34" s="13"/>
      <c r="AG34" s="21">
        <f t="shared" si="0"/>
        <v>0</v>
      </c>
      <c r="AH34" s="17"/>
      <c r="AI34" s="145"/>
      <c r="AJ34" s="145"/>
    </row>
    <row r="35" spans="2:36">
      <c r="B35" s="22"/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2"/>
      <c r="N35" s="12"/>
      <c r="O35" s="15"/>
      <c r="P35" s="1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  <c r="AD35" s="13"/>
      <c r="AE35" s="13"/>
      <c r="AF35" s="13"/>
      <c r="AG35" s="21">
        <f t="shared" si="0"/>
        <v>0</v>
      </c>
      <c r="AH35" s="17"/>
      <c r="AI35" s="146"/>
      <c r="AJ35" s="146"/>
    </row>
    <row r="36" spans="2:36">
      <c r="B36" s="22"/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2"/>
      <c r="N36" s="12"/>
      <c r="O36" s="15"/>
      <c r="P36" s="1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3"/>
      <c r="AB36" s="13"/>
      <c r="AC36" s="13"/>
      <c r="AD36" s="13"/>
      <c r="AE36" s="13"/>
      <c r="AF36" s="13"/>
      <c r="AG36" s="21">
        <f t="shared" si="0"/>
        <v>0</v>
      </c>
      <c r="AH36" s="17"/>
      <c r="AI36" s="146"/>
      <c r="AJ36" s="146"/>
    </row>
    <row r="37" spans="2:36">
      <c r="B37" s="22"/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2"/>
      <c r="N37" s="12"/>
      <c r="O37" s="15"/>
      <c r="P37" s="1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  <c r="AB37" s="13"/>
      <c r="AC37" s="13"/>
      <c r="AD37" s="13"/>
      <c r="AE37" s="13"/>
      <c r="AF37" s="13"/>
      <c r="AG37" s="21">
        <f t="shared" si="0"/>
        <v>0</v>
      </c>
      <c r="AH37" s="17"/>
      <c r="AI37" s="147"/>
      <c r="AJ37" s="147"/>
    </row>
    <row r="38" spans="2:36">
      <c r="B38" s="22"/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2"/>
      <c r="N38" s="12"/>
      <c r="O38" s="15"/>
      <c r="P38" s="14"/>
      <c r="Q38" s="16"/>
      <c r="R38" s="16"/>
      <c r="S38" s="16"/>
      <c r="T38" s="16"/>
      <c r="U38" s="16"/>
      <c r="V38" s="16"/>
      <c r="W38" s="19"/>
      <c r="X38" s="19"/>
      <c r="Y38" s="19"/>
      <c r="Z38" s="16"/>
      <c r="AA38" s="13"/>
      <c r="AB38" s="13"/>
      <c r="AC38" s="13"/>
      <c r="AD38" s="13"/>
      <c r="AE38" s="13"/>
      <c r="AF38" s="13"/>
      <c r="AG38" s="21">
        <f t="shared" si="0"/>
        <v>0</v>
      </c>
      <c r="AH38" s="17"/>
      <c r="AI38" s="145"/>
      <c r="AJ38" s="145"/>
    </row>
    <row r="39" spans="2:36">
      <c r="B39" s="22"/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2"/>
      <c r="N39" s="12"/>
      <c r="O39" s="15"/>
      <c r="P39" s="1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3"/>
      <c r="AB39" s="13"/>
      <c r="AC39" s="13"/>
      <c r="AD39" s="13"/>
      <c r="AE39" s="13"/>
      <c r="AF39" s="13"/>
      <c r="AG39" s="21">
        <f t="shared" si="0"/>
        <v>0</v>
      </c>
      <c r="AH39" s="17"/>
      <c r="AI39" s="146"/>
      <c r="AJ39" s="146"/>
    </row>
    <row r="40" spans="2:36">
      <c r="B40" s="22"/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2"/>
      <c r="N40" s="12"/>
      <c r="O40" s="15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3"/>
      <c r="AB40" s="13"/>
      <c r="AC40" s="13"/>
      <c r="AD40" s="13"/>
      <c r="AE40" s="13"/>
      <c r="AF40" s="13"/>
      <c r="AG40" s="21">
        <f t="shared" si="0"/>
        <v>0</v>
      </c>
      <c r="AH40" s="17"/>
      <c r="AI40" s="146"/>
      <c r="AJ40" s="146"/>
    </row>
    <row r="41" spans="2:36">
      <c r="B41" s="22"/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2"/>
      <c r="N41" s="12"/>
      <c r="O41" s="15"/>
      <c r="P41" s="1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3"/>
      <c r="AB41" s="13"/>
      <c r="AC41" s="13"/>
      <c r="AD41" s="13"/>
      <c r="AE41" s="13"/>
      <c r="AF41" s="13"/>
      <c r="AG41" s="21">
        <f t="shared" si="0"/>
        <v>0</v>
      </c>
      <c r="AH41" s="17"/>
      <c r="AI41" s="147"/>
      <c r="AJ41" s="147"/>
    </row>
    <row r="42" spans="2:36">
      <c r="B42" s="22"/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2"/>
      <c r="N42" s="12"/>
      <c r="O42" s="15"/>
      <c r="P42" s="14"/>
      <c r="Q42" s="16"/>
      <c r="R42" s="16"/>
      <c r="S42" s="16"/>
      <c r="T42" s="16"/>
      <c r="U42" s="16"/>
      <c r="V42" s="16"/>
      <c r="W42" s="19"/>
      <c r="X42" s="19"/>
      <c r="Y42" s="19"/>
      <c r="Z42" s="16"/>
      <c r="AA42" s="13"/>
      <c r="AB42" s="13"/>
      <c r="AC42" s="13"/>
      <c r="AD42" s="13"/>
      <c r="AE42" s="13"/>
      <c r="AF42" s="13"/>
      <c r="AG42" s="21">
        <f t="shared" si="0"/>
        <v>0</v>
      </c>
      <c r="AH42" s="17"/>
      <c r="AI42" s="145"/>
      <c r="AJ42" s="145"/>
    </row>
    <row r="43" spans="2:36">
      <c r="B43" s="22"/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2"/>
      <c r="N43" s="12"/>
      <c r="O43" s="15"/>
      <c r="P43" s="1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3"/>
      <c r="AB43" s="13"/>
      <c r="AC43" s="13"/>
      <c r="AD43" s="13"/>
      <c r="AE43" s="13"/>
      <c r="AF43" s="13"/>
      <c r="AG43" s="21">
        <f t="shared" si="0"/>
        <v>0</v>
      </c>
      <c r="AH43" s="17"/>
      <c r="AI43" s="146"/>
      <c r="AJ43" s="146"/>
    </row>
    <row r="44" spans="2:36">
      <c r="B44" s="22"/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2"/>
      <c r="N44" s="12"/>
      <c r="O44" s="15"/>
      <c r="P44" s="1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3"/>
      <c r="AB44" s="13"/>
      <c r="AC44" s="13"/>
      <c r="AD44" s="13"/>
      <c r="AE44" s="13"/>
      <c r="AF44" s="13"/>
      <c r="AG44" s="21">
        <f t="shared" si="0"/>
        <v>0</v>
      </c>
      <c r="AH44" s="17"/>
      <c r="AI44" s="146"/>
      <c r="AJ44" s="146"/>
    </row>
    <row r="45" spans="2:36">
      <c r="B45" s="22"/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2"/>
      <c r="N45" s="12"/>
      <c r="O45" s="15"/>
      <c r="P45" s="1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  <c r="AB45" s="13"/>
      <c r="AC45" s="13"/>
      <c r="AD45" s="13"/>
      <c r="AE45" s="13"/>
      <c r="AF45" s="13"/>
      <c r="AG45" s="21">
        <f t="shared" si="0"/>
        <v>0</v>
      </c>
      <c r="AH45" s="17"/>
      <c r="AI45" s="147"/>
      <c r="AJ45" s="147"/>
    </row>
    <row r="46" spans="2:36">
      <c r="B46" s="22"/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2"/>
      <c r="N46" s="12"/>
      <c r="O46" s="15"/>
      <c r="P46" s="14"/>
      <c r="Q46" s="16"/>
      <c r="R46" s="16"/>
      <c r="S46" s="16"/>
      <c r="T46" s="16"/>
      <c r="U46" s="16"/>
      <c r="V46" s="16"/>
      <c r="W46" s="19"/>
      <c r="X46" s="19"/>
      <c r="Y46" s="19"/>
      <c r="Z46" s="16"/>
      <c r="AA46" s="13"/>
      <c r="AB46" s="13"/>
      <c r="AC46" s="13"/>
      <c r="AD46" s="13"/>
      <c r="AE46" s="13"/>
      <c r="AF46" s="13"/>
      <c r="AG46" s="21">
        <f t="shared" si="0"/>
        <v>0</v>
      </c>
      <c r="AH46" s="17"/>
      <c r="AI46" s="145"/>
      <c r="AJ46" s="145"/>
    </row>
    <row r="47" spans="2:36">
      <c r="B47" s="22"/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2"/>
      <c r="N47" s="12"/>
      <c r="O47" s="15"/>
      <c r="P47" s="1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3"/>
      <c r="AB47" s="13"/>
      <c r="AC47" s="13"/>
      <c r="AD47" s="13"/>
      <c r="AE47" s="13"/>
      <c r="AF47" s="13"/>
      <c r="AG47" s="21">
        <f t="shared" si="0"/>
        <v>0</v>
      </c>
      <c r="AH47" s="17"/>
      <c r="AI47" s="146"/>
      <c r="AJ47" s="146"/>
    </row>
    <row r="48" spans="2:36">
      <c r="B48" s="22"/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2"/>
      <c r="N48" s="12"/>
      <c r="O48" s="15"/>
      <c r="P48" s="1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/>
      <c r="AB48" s="13"/>
      <c r="AC48" s="13"/>
      <c r="AD48" s="13"/>
      <c r="AE48" s="13"/>
      <c r="AF48" s="13"/>
      <c r="AG48" s="21">
        <f t="shared" si="0"/>
        <v>0</v>
      </c>
      <c r="AH48" s="17"/>
      <c r="AI48" s="146"/>
      <c r="AJ48" s="146"/>
    </row>
    <row r="49" spans="2:36">
      <c r="B49" s="22"/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2"/>
      <c r="N49" s="12"/>
      <c r="O49" s="15"/>
      <c r="P49" s="1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3"/>
      <c r="AB49" s="13"/>
      <c r="AC49" s="13"/>
      <c r="AD49" s="13"/>
      <c r="AE49" s="13"/>
      <c r="AF49" s="13"/>
      <c r="AG49" s="21">
        <f t="shared" si="0"/>
        <v>0</v>
      </c>
      <c r="AH49" s="17"/>
      <c r="AI49" s="147"/>
      <c r="AJ49" s="147"/>
    </row>
    <row r="50" spans="2:36">
      <c r="B50" s="22"/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2"/>
      <c r="N50" s="12"/>
      <c r="O50" s="15"/>
      <c r="P50" s="14"/>
      <c r="Q50" s="16"/>
      <c r="R50" s="16"/>
      <c r="S50" s="16"/>
      <c r="T50" s="16"/>
      <c r="U50" s="16"/>
      <c r="V50" s="16"/>
      <c r="W50" s="19"/>
      <c r="X50" s="19"/>
      <c r="Y50" s="19"/>
      <c r="Z50" s="16"/>
      <c r="AA50" s="13"/>
      <c r="AB50" s="13"/>
      <c r="AC50" s="13"/>
      <c r="AD50" s="13"/>
      <c r="AE50" s="13"/>
      <c r="AF50" s="13"/>
      <c r="AG50" s="21">
        <f t="shared" si="0"/>
        <v>0</v>
      </c>
      <c r="AH50" s="17"/>
      <c r="AI50" s="145"/>
      <c r="AJ50" s="145"/>
    </row>
    <row r="51" spans="2:36">
      <c r="B51" s="22"/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2"/>
      <c r="N51" s="12"/>
      <c r="O51" s="15"/>
      <c r="P51" s="1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3"/>
      <c r="AB51" s="13"/>
      <c r="AC51" s="13"/>
      <c r="AD51" s="13"/>
      <c r="AE51" s="13"/>
      <c r="AF51" s="13"/>
      <c r="AG51" s="21">
        <f t="shared" si="0"/>
        <v>0</v>
      </c>
      <c r="AH51" s="17"/>
      <c r="AI51" s="146"/>
      <c r="AJ51" s="146"/>
    </row>
    <row r="52" spans="2:36">
      <c r="B52" s="22"/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2"/>
      <c r="N52" s="12"/>
      <c r="O52" s="15"/>
      <c r="P52" s="1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3"/>
      <c r="AB52" s="13"/>
      <c r="AC52" s="13"/>
      <c r="AD52" s="13"/>
      <c r="AE52" s="13"/>
      <c r="AF52" s="13"/>
      <c r="AG52" s="21">
        <f t="shared" si="0"/>
        <v>0</v>
      </c>
      <c r="AH52" s="17"/>
      <c r="AI52" s="146"/>
      <c r="AJ52" s="146"/>
    </row>
    <row r="53" spans="2:36">
      <c r="B53" s="22"/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2"/>
      <c r="N53" s="12"/>
      <c r="O53" s="15"/>
      <c r="P53" s="1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3"/>
      <c r="AB53" s="13"/>
      <c r="AC53" s="13"/>
      <c r="AD53" s="13"/>
      <c r="AE53" s="13"/>
      <c r="AF53" s="13"/>
      <c r="AG53" s="21">
        <f t="shared" si="0"/>
        <v>0</v>
      </c>
      <c r="AH53" s="17"/>
      <c r="AI53" s="147"/>
      <c r="AJ53" s="147"/>
    </row>
    <row r="54" spans="2:36">
      <c r="B54" s="22"/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2"/>
      <c r="N54" s="12"/>
      <c r="O54" s="15"/>
      <c r="P54" s="14"/>
      <c r="Q54" s="16"/>
      <c r="R54" s="16"/>
      <c r="S54" s="16"/>
      <c r="T54" s="16"/>
      <c r="U54" s="16"/>
      <c r="V54" s="16"/>
      <c r="W54" s="19"/>
      <c r="X54" s="19"/>
      <c r="Y54" s="19"/>
      <c r="Z54" s="16"/>
      <c r="AA54" s="13"/>
      <c r="AB54" s="13"/>
      <c r="AC54" s="13"/>
      <c r="AD54" s="13"/>
      <c r="AE54" s="13"/>
      <c r="AF54" s="13"/>
      <c r="AG54" s="21">
        <f t="shared" si="0"/>
        <v>0</v>
      </c>
      <c r="AH54" s="17"/>
      <c r="AI54" s="145"/>
      <c r="AJ54" s="145"/>
    </row>
    <row r="55" spans="2:36">
      <c r="B55" s="22"/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2"/>
      <c r="N55" s="12"/>
      <c r="O55" s="15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3"/>
      <c r="AB55" s="13"/>
      <c r="AC55" s="13"/>
      <c r="AD55" s="13"/>
      <c r="AE55" s="13"/>
      <c r="AF55" s="13"/>
      <c r="AG55" s="21">
        <f t="shared" si="0"/>
        <v>0</v>
      </c>
      <c r="AH55" s="17"/>
      <c r="AI55" s="146"/>
      <c r="AJ55" s="146"/>
    </row>
    <row r="56" spans="2:36">
      <c r="B56" s="22"/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2"/>
      <c r="N56" s="12"/>
      <c r="O56" s="15"/>
      <c r="P56" s="1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3"/>
      <c r="AB56" s="13"/>
      <c r="AC56" s="13"/>
      <c r="AD56" s="13"/>
      <c r="AE56" s="13"/>
      <c r="AF56" s="13"/>
      <c r="AG56" s="21">
        <f t="shared" si="0"/>
        <v>0</v>
      </c>
      <c r="AH56" s="17"/>
      <c r="AI56" s="146"/>
      <c r="AJ56" s="146"/>
    </row>
    <row r="57" spans="2:36">
      <c r="B57" s="22"/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2"/>
      <c r="N57" s="12"/>
      <c r="O57" s="15"/>
      <c r="P57" s="1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3"/>
      <c r="AB57" s="13"/>
      <c r="AC57" s="13"/>
      <c r="AD57" s="13"/>
      <c r="AE57" s="13"/>
      <c r="AF57" s="13"/>
      <c r="AG57" s="21">
        <f t="shared" si="0"/>
        <v>0</v>
      </c>
      <c r="AH57" s="17"/>
      <c r="AI57" s="147"/>
      <c r="AJ57" s="147"/>
    </row>
    <row r="58" spans="2:36">
      <c r="B58" s="22"/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2"/>
      <c r="N58" s="12"/>
      <c r="O58" s="15"/>
      <c r="P58" s="14"/>
      <c r="Q58" s="16"/>
      <c r="R58" s="16"/>
      <c r="S58" s="16"/>
      <c r="T58" s="16"/>
      <c r="U58" s="16"/>
      <c r="V58" s="16"/>
      <c r="W58" s="19"/>
      <c r="X58" s="19"/>
      <c r="Y58" s="19"/>
      <c r="Z58" s="16"/>
      <c r="AA58" s="13"/>
      <c r="AB58" s="13"/>
      <c r="AC58" s="13"/>
      <c r="AD58" s="13"/>
      <c r="AE58" s="13"/>
      <c r="AF58" s="13"/>
      <c r="AG58" s="21">
        <f t="shared" si="0"/>
        <v>0</v>
      </c>
      <c r="AH58" s="17"/>
      <c r="AI58" s="145"/>
      <c r="AJ58" s="145"/>
    </row>
    <row r="59" spans="2:36">
      <c r="B59" s="22"/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2"/>
      <c r="N59" s="12"/>
      <c r="O59" s="15"/>
      <c r="P59" s="1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3"/>
      <c r="AB59" s="13"/>
      <c r="AC59" s="13"/>
      <c r="AD59" s="13"/>
      <c r="AE59" s="13"/>
      <c r="AF59" s="13"/>
      <c r="AG59" s="21">
        <f t="shared" si="0"/>
        <v>0</v>
      </c>
      <c r="AH59" s="17"/>
      <c r="AI59" s="146"/>
      <c r="AJ59" s="146"/>
    </row>
    <row r="60" spans="2:36">
      <c r="B60" s="22"/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2"/>
      <c r="N60" s="12"/>
      <c r="O60" s="15"/>
      <c r="P60" s="1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3"/>
      <c r="AB60" s="13"/>
      <c r="AC60" s="13"/>
      <c r="AD60" s="13"/>
      <c r="AE60" s="13"/>
      <c r="AF60" s="13"/>
      <c r="AG60" s="21">
        <f t="shared" si="0"/>
        <v>0</v>
      </c>
      <c r="AH60" s="17"/>
      <c r="AI60" s="146"/>
      <c r="AJ60" s="146"/>
    </row>
    <row r="61" spans="2:36">
      <c r="B61" s="22"/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2"/>
      <c r="N61" s="12"/>
      <c r="O61" s="15"/>
      <c r="P61" s="1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3"/>
      <c r="AB61" s="13"/>
      <c r="AC61" s="13"/>
      <c r="AD61" s="13"/>
      <c r="AE61" s="13"/>
      <c r="AF61" s="13"/>
      <c r="AG61" s="21">
        <f t="shared" si="0"/>
        <v>0</v>
      </c>
      <c r="AH61" s="17"/>
      <c r="AI61" s="147"/>
      <c r="AJ61" s="147"/>
    </row>
  </sheetData>
  <mergeCells count="45"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  <mergeCell ref="AJ26:AJ29"/>
    <mergeCell ref="AI30:AI33"/>
    <mergeCell ref="AJ30:AJ33"/>
    <mergeCell ref="AI18:AI21"/>
    <mergeCell ref="AJ18:AJ21"/>
    <mergeCell ref="AI22:AI25"/>
    <mergeCell ref="AJ22:AJ25"/>
    <mergeCell ref="AI10:AI13"/>
    <mergeCell ref="AJ10:AJ13"/>
    <mergeCell ref="AI14:AI17"/>
    <mergeCell ref="AJ14:AJ17"/>
    <mergeCell ref="R8:V8"/>
    <mergeCell ref="W8:AA8"/>
    <mergeCell ref="AB8:AF8"/>
    <mergeCell ref="AG8:AJ8"/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FORMULACION 2023</vt:lpstr>
      <vt:lpstr>SEGUIMIENTO</vt:lpstr>
      <vt:lpstr>'FORMULACION 2023'!Área_de_impresión</vt:lpstr>
      <vt:lpstr>PORTADA!Área_de_impresión</vt:lpstr>
      <vt:lpstr>SEGUIMIENTO!Área_de_impresión</vt:lpstr>
      <vt:lpstr>'FORMULACION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2022-06-08T20:36:55Z</cp:lastPrinted>
  <dcterms:created xsi:type="dcterms:W3CDTF">2019-01-29T13:29:48Z</dcterms:created>
  <dcterms:modified xsi:type="dcterms:W3CDTF">2023-04-18T21:04:13Z</dcterms:modified>
</cp:coreProperties>
</file>