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adepbta.sharepoint.com/sites/OficinaAsesoradePlaneacin/Shared Documents/OAP - EQUIPOS/Equipo MIPG/Indicadores/2021/2do trimestre - seguimiento/"/>
    </mc:Choice>
  </mc:AlternateContent>
  <xr:revisionPtr revIDLastSave="1" documentId="8_{66318F89-CDE7-4BF1-88F0-9BB8802A4B82}" xr6:coauthVersionLast="47" xr6:coauthVersionMax="47" xr10:uidLastSave="{3B9D7DC7-F25D-431D-8EEC-5B118F6FC80E}"/>
  <bookViews>
    <workbookView showHorizontalScroll="0" showVerticalScroll="0" showSheetTabs="0" xWindow="-120" yWindow="-120" windowWidth="20640" windowHeight="11160" xr2:uid="{00000000-000D-0000-FFFF-FFFF00000000}"/>
  </bookViews>
  <sheets>
    <sheet name="Cuadro de Mando 2018 v.2" sheetId="1" r:id="rId1"/>
  </sheets>
  <definedNames>
    <definedName name="_xlnm._FilterDatabase" localSheetId="0" hidden="1">'Cuadro de Mando 2018 v.2'!$A$2:$R$45</definedName>
    <definedName name="_xlnm.Print_Area" localSheetId="0">'Cuadro de Mando 2018 v.2'!$A$1:$R$45</definedName>
    <definedName name="_xlnm.Print_Titles" localSheetId="0">'Cuadro de Mando 2018 v.2'!$1:$2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30" i="1"/>
  <c r="H8" i="1"/>
  <c r="I39" i="1"/>
  <c r="I36" i="1"/>
  <c r="I30" i="1"/>
  <c r="H29" i="1"/>
  <c r="I29" i="1"/>
  <c r="I28" i="1"/>
  <c r="I27" i="1"/>
  <c r="I24" i="1"/>
  <c r="I13" i="1"/>
  <c r="I11" i="1"/>
  <c r="I10" i="1"/>
  <c r="I9" i="1"/>
  <c r="I8" i="1"/>
  <c r="I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Fernando Arango Vargas</author>
  </authors>
  <commentList>
    <comment ref="D2" authorId="0" shapeId="0" xr:uid="{00000000-0006-0000-0000-000001000000}">
      <text>
        <r>
          <rPr>
            <sz val="9"/>
            <color indexed="81"/>
            <rFont val="Tahoma"/>
            <family val="2"/>
          </rPr>
          <t>Corresponde al lider del proceso</t>
        </r>
      </text>
    </comment>
  </commentList>
</comments>
</file>

<file path=xl/sharedStrings.xml><?xml version="1.0" encoding="utf-8"?>
<sst xmlns="http://schemas.openxmlformats.org/spreadsheetml/2006/main" count="343" uniqueCount="133">
  <si>
    <t>Gestión</t>
  </si>
  <si>
    <t>Eficiencia</t>
  </si>
  <si>
    <t>Eficacia</t>
  </si>
  <si>
    <t>Trimestral</t>
  </si>
  <si>
    <t>Efectividad</t>
  </si>
  <si>
    <t>Impacto</t>
  </si>
  <si>
    <t>(No de encuestas diligenciadas con nivel excelente/ Número total de encuestas respondidas en el periodo) * 100</t>
  </si>
  <si>
    <t>Origen</t>
  </si>
  <si>
    <t>Tipo</t>
  </si>
  <si>
    <t>Frecuencia</t>
  </si>
  <si>
    <t>Cálculo</t>
  </si>
  <si>
    <t>Suma</t>
  </si>
  <si>
    <t>Constante</t>
  </si>
  <si>
    <t>Indicador</t>
  </si>
  <si>
    <t>Proyecto inversión</t>
  </si>
  <si>
    <t>Cod</t>
  </si>
  <si>
    <t>Nivel De Avance De La Gestion De La Entidad</t>
  </si>
  <si>
    <t>Porcentaje De Ejecución Presupuestal</t>
  </si>
  <si>
    <t>Oportunidad De Respuesta A Los Derechos De Petición</t>
  </si>
  <si>
    <t>(Nº de  acciones realizadas / Nº total de seguimientos y/o actividades programadas) x 100</t>
  </si>
  <si>
    <t xml:space="preserve">Percepción De Los Ciudadanos Acerca De La Atención Recibida En Los Módulos </t>
  </si>
  <si>
    <t>(No de encuestas diligenciadas como excelente / Número total de encuestas respondidas en el periodo) *100</t>
  </si>
  <si>
    <t>Satisfacción De Los Ciudadanos Respecto De Las Respuestas Emitidas</t>
  </si>
  <si>
    <t>(N° de derechos de petición contestados dentro de los términos legales/ N° derechos de petición asignados)*100</t>
  </si>
  <si>
    <t>Documentacion actualizada en la web relacionada con la Ley de Transparencia</t>
  </si>
  <si>
    <t>Acciones Desarrolladas Incluidas En El PAAC</t>
  </si>
  <si>
    <t>(Valor de compromisos/Presupuesto total asignado a la entidad (con sus modificaciones))*100</t>
  </si>
  <si>
    <t>(N° de documentos o información requerida por la ley de transparencia en la web /No. de documentos requeridos)*100</t>
  </si>
  <si>
    <t>(No requerimientos de mejoramiento de las áreas de trabajo atendidos /Total requerimientos de mejoramiento de las áreas de trabajo) *100</t>
  </si>
  <si>
    <t>Cuatrimestral</t>
  </si>
  <si>
    <t>(No actividades que permitan la validación financiera, jurídica y técnica / No actividades programadas que permitan  la validación financiera, jurídica y técnica) *100</t>
  </si>
  <si>
    <t xml:space="preserve">(Nº de auditorías efectuadas oportunamente / Nº total de auditorías proyectadas para la vigencia) x 100 </t>
  </si>
  <si>
    <t>Jefe Oficina Asesora de Planeación</t>
  </si>
  <si>
    <t>Subdirector de Registro Inmobiliario - SRI</t>
  </si>
  <si>
    <t>Subdirector de Administración Inmobiliaria - SAI</t>
  </si>
  <si>
    <t>Subdirectora Administrativa, Financiera y de Control Disciplinario -SAF</t>
  </si>
  <si>
    <t>Jefe Oficina Asesora de Planeación - OAP</t>
  </si>
  <si>
    <t>Jefe Oficina de Sistemas -  OS</t>
  </si>
  <si>
    <t>Jefe Oficina de Control Interno OCI</t>
  </si>
  <si>
    <t>1. Direccionamiento Estratégico</t>
  </si>
  <si>
    <t>2. Administración y gestión del Observatorio y la Politica de Espacio Público</t>
  </si>
  <si>
    <t>3. Inventario General de Espacio Público y Bienes Fiscales</t>
  </si>
  <si>
    <t>4. Administración del  Patrimonio Inmobiliario Distrital</t>
  </si>
  <si>
    <t>5. Defensa del  Patrimonio Inmobiliario Distrital</t>
  </si>
  <si>
    <t>12. Evaluación y Control</t>
  </si>
  <si>
    <t>13. Verificación y Mejoramiento Continuo</t>
  </si>
  <si>
    <t>Responsable del reporte</t>
  </si>
  <si>
    <t>I. PROCESOS ESTRATÉGICOS</t>
  </si>
  <si>
    <t>II. PROCESOS MISIONALES</t>
  </si>
  <si>
    <t>III. PROCESOS DE SOPORTE</t>
  </si>
  <si>
    <t>IV. PROCESOS DE VERIFICACIÓN Y MEJORA</t>
  </si>
  <si>
    <t>N/A</t>
  </si>
  <si>
    <t>(Acciones finalizadas en el aplicativo CPM programadas para la vigencia / Acciones creadas dentro del aplicativo CPM con fecha de vencimiento en la vigencia) x 100</t>
  </si>
  <si>
    <t>Monitoreo a las actividades del plan de mejoramiento institucional en el CPM</t>
  </si>
  <si>
    <t>Anual</t>
  </si>
  <si>
    <t>Realizar El 100 % De La Actualización Cartográfica Y Los Documentos Normativos Y
Legales De Los Predios Constitutivos Del Espacio Público Distrital En El Sistema De
Información, Garantizando Su Interoperabilidad</t>
  </si>
  <si>
    <t>Adelantar El 100 Porciento De Las Actividades Programadas En El Plan Anual De
Auditoría, Relacionadas Con El Sistema De Control Interno Y En Articulación Con La
Séptima Dimensión</t>
  </si>
  <si>
    <t>Establecer 1 Oficina De Gestión De Proyectos Táctica</t>
  </si>
  <si>
    <t>Establecer El 100 Porciento De Los Procesos, Políticas Y Guías Que Rigen La
Gobernabilidad De Las Tic Basados En Buenas Prácticas</t>
  </si>
  <si>
    <t>Mantener El 90 Porciento De Disponibilidad En Los Servicios Críticos De La Entidad</t>
  </si>
  <si>
    <t>Prestar El 100 Porciento De Los Servicios De Asesoría Y Consultoría A Los Proyectos
E Iniciativas Que Se Apalacan En El Uso De La Tecnología De La Entidad</t>
  </si>
  <si>
    <t>8. Gestión de Talento Humano</t>
  </si>
  <si>
    <t>9. Gestión Documental</t>
  </si>
  <si>
    <t>10. Gestión de Recursos</t>
  </si>
  <si>
    <t>(Sumatoria de los porcentajes de avance de las meta por periodo/ # total de metas evaluadas)*100</t>
  </si>
  <si>
    <t>Realizar El 100 Porciento Del Diseño, Formulación, Estructuración E Implementación de La Escuela De Espacio Público</t>
  </si>
  <si>
    <t>Creciente</t>
  </si>
  <si>
    <t>Realizar E 100 Porciento De Los Diagnósticos De Los Espacios Públicos Objeto De Defensa, Administración Y Sosteniblidad Del Patrimonio Inmobiliario Distrital A Cargo del Dadep</t>
  </si>
  <si>
    <t>Desarrollar El 100 Porciento De Las Actividades Requeridas Para El Mejoramiento De la Infraestructura Física, Dotacional Y Administrativa Priorizadas En El Diagnóstico
De Mantenimiento Anual Realizado</t>
  </si>
  <si>
    <t>Observación</t>
  </si>
  <si>
    <t>Meta PPD
2020-2024</t>
  </si>
  <si>
    <t>Objetivo Estrategico
2020-2024</t>
  </si>
  <si>
    <t>4.Fortalecer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</si>
  <si>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3.Mejorar la coordinación interinstitucional con todas las entidades que tienen competencia en materia de espacio público, así como la comunicación con los grupos de interés y de valor.</t>
  </si>
  <si>
    <t>1. Contribuir al incremento del uso, goce y disfrute del patrimonio inmobiliario distrital y el espacio público, con acceso universal a la ciudadanía.</t>
  </si>
  <si>
    <t>2.Aumentar  la oferta cuantitativa, cualitativa y la equidad territorial del patrimonio inmobiliario distrital y el espacio público.</t>
  </si>
  <si>
    <t>1.Contribuir al incremento del uso, goce y disfrute del patrimonio inmobiliario distrital y el espacio público, con acceso universal a la ciudadanía.</t>
  </si>
  <si>
    <t>Gestionar El 100 Porciento De Las Iniciativas Públicas Y/O Privadas Para La Administración Del Patrimonio Inmobiliario Distrital Y El Espacio Público</t>
  </si>
  <si>
    <t>Realizar El 100 Porciento De Las Actividades Necesarias Para La Administración, Defensa Y Recuperación Del Patrimonio Inmobiliario Distrital Y El Espacio Público A Cargo Del Dadep</t>
  </si>
  <si>
    <t>Elaborar El 100 % De Los Documentos Técnicos Derivados De La Identificación Jurídica, Urbanistica O Catastral Para La Titulación Y Saneamiento De Bienes Públicos</t>
  </si>
  <si>
    <t>Elaborar 12 Documentos De Investigación Derivados De La Batería De Indicadores De La Política Pública Distrital De Espacio Público Y El Observatorio De Espacio Público</t>
  </si>
  <si>
    <t>Gestionar El 100 Porciento Del Plan De Sostenibilidad De Mipg En El Marco De La Normatividad Legal Vigente Y Los Lineamientos Expedidos Por La Administración Distrital</t>
  </si>
  <si>
    <t>Meta
2021</t>
  </si>
  <si>
    <t>ENE-MAR</t>
  </si>
  <si>
    <t>ABR-JUN</t>
  </si>
  <si>
    <t>JUL-SEP</t>
  </si>
  <si>
    <t>OCT-DIC</t>
  </si>
  <si>
    <t>ver ficha indicador de proyecto.</t>
  </si>
  <si>
    <r>
      <t xml:space="preserve">Seguimiento Cuadro de Mando Indicadores 2021
</t>
    </r>
    <r>
      <rPr>
        <b/>
        <sz val="14"/>
        <color rgb="FFFF0000"/>
        <rFont val="Trebuchet MS"/>
        <family val="2"/>
      </rPr>
      <t>Departamento Administraivo de la Defensoría del Espacio Público - DADEP</t>
    </r>
  </si>
  <si>
    <t xml:space="preserve"> Efectividad del análisis en la Conciliación</t>
  </si>
  <si>
    <t xml:space="preserve">Contestación de Demandas notificadas a la Oficina Asesora Jurídica. </t>
  </si>
  <si>
    <t xml:space="preserve">Respuesta oportuna de las acciones de tutela notificadas a la Oficina Asesora Jurídica. </t>
  </si>
  <si>
    <t>Porcentaje de contratacion  directa gestionada</t>
  </si>
  <si>
    <t>Porcentaje procesos de selección gestionados</t>
  </si>
  <si>
    <t>(Número de solicitudes de conciliación analizadas en el Comité de Conciliación / Número de solicitudes de conciliación) * 100%</t>
  </si>
  <si>
    <t>(Número de demandas contestadas dentro del término legal de la acción respectiva en el periodo / Número de notificaciones personales de los autos admisorios de demandas en el mismo periodo) * 100%</t>
  </si>
  <si>
    <t>(No. de Acciones de Tutela contestadas en el término dado por el Despacho Judicial / No. de Acciones de Tutela notificadas a la OAJ) * 100%</t>
  </si>
  <si>
    <t>(Número de Contratos de prestación de servicios Suscritos / Número de Solicitudes de Contratación Directa de prestación de servicios) * 100%</t>
  </si>
  <si>
    <t>(Número de procesos adjudicados + declarados  desiertos/ Número de solicitudes de Contratación por Proceso de Selección) * 100%</t>
  </si>
  <si>
    <t>11. Atención a la ciudadanía</t>
  </si>
  <si>
    <t>6. Gestión de la 
Tecnologia y la información.</t>
  </si>
  <si>
    <t>Número de iniciativas para incrementar la participación y apropiación del espacio público</t>
  </si>
  <si>
    <t>Número de iniciativas para incrementar la participación ejecutadas/Número de iniciativas para incrementar la participación proyectadas</t>
  </si>
  <si>
    <t>Número de actividades adelantadas/Número de actividades requeridas</t>
  </si>
  <si>
    <t>Semestral</t>
  </si>
  <si>
    <t>Número de mobiliario objeto de mantenimiento</t>
  </si>
  <si>
    <t>Número de mobiliario objeto de mantenimiento/Número de mobiliario objeto de mantenimiento programados</t>
  </si>
  <si>
    <t>Actividades de análisis, estudio, evaluación y seguimiento de las iniciativas de APP presentadas frente a la Entidad.</t>
  </si>
  <si>
    <t>Actividades de análisis, estudio, evaluación y seguimiento de las iniciativas de autorizaciones de uso presentadas frente a la Entidad.</t>
  </si>
  <si>
    <t>Actividades de análisis, estudio, evaluación y seguimiento de las iniciativas de DEMOS presentadas frente a la Entidad.</t>
  </si>
  <si>
    <t>Realizar las acciones y/o gestiones necesarias para establecer  las alternativas de oferta inmobiliaria de los Bienes Fiscales.</t>
  </si>
  <si>
    <t xml:space="preserve">Acciones y/o gestiones adelantadas para establecer las alternativas de oferta inmobiliaria de los Bienes Fiscales/Acciones y/o gestiones programadas </t>
  </si>
  <si>
    <t xml:space="preserve">Trámites administrativos gestionados </t>
  </si>
  <si>
    <t>Trámites administrativos adelantados / Trámites administrativos programados o requeridos</t>
  </si>
  <si>
    <t>Reclamaciones y Acciones Administrativas Adelantadas</t>
  </si>
  <si>
    <t>Reclamaciones y acciones administrativas adelantadas/Reclamaciones y acciones administrativas programados o requeridos</t>
  </si>
  <si>
    <t>Número de metros cuadrados recuperados/Número de metros cuadrados requeridos o esperados</t>
  </si>
  <si>
    <t>Acciones tendientes a recuperar el espacio público del Distrito</t>
  </si>
  <si>
    <t>Acciones necesarias para entregar en administración los Bienes de Uso Público y Fiscal viables para ello.</t>
  </si>
  <si>
    <t>Bienes de uso público y fiscal gestionados/Bienes de uso Público y fiscal solicitados</t>
  </si>
  <si>
    <t>Acciones necesarias para realizar informes de supervisión sobre los inmuebles que han sido objeto de entrega en administración de los Bienes de Uso Público</t>
  </si>
  <si>
    <t>Número de bienes de uso público con informes de supervisión realizados/Número de bienes de uso público con informes de supervisión requeridos</t>
  </si>
  <si>
    <t>V.3 30 de junio de 2021</t>
  </si>
  <si>
    <t>Diagnóstico del Patrimonio Inmobiliario Distrital administrado a Cargo del DADEP</t>
  </si>
  <si>
    <t>Diagnósticos elaborados o actualizados/Diagnósticos programados o requeridos</t>
  </si>
  <si>
    <t>7. Gestión Jurídica</t>
  </si>
  <si>
    <t>En el periodo no se presentaron notificaciones personales de los autos admosorios de demandas</t>
  </si>
  <si>
    <t>No aplica para el periodo de medición</t>
  </si>
  <si>
    <t>Cumplir Con El 100 Porciento De Las Actividades De Apoyo Administrativo, Financiero, Ambiental, Documental, Archivo Y De Control Disciplinario Que Fueron
Identificadas En El Plan De Trabajo Para El Año</t>
  </si>
  <si>
    <t>13,26%</t>
  </si>
  <si>
    <t>Indicador formalizado en 2021-ii</t>
  </si>
  <si>
    <t>ABR: Óptimo
MAY:Aceptable
JUN: Aceptable</t>
  </si>
  <si>
    <r>
      <t xml:space="preserve">Seguimiento Trimestral 2021
</t>
    </r>
    <r>
      <rPr>
        <sz val="16"/>
        <color theme="0"/>
        <rFont val="Museo Sans Condensed"/>
      </rPr>
      <t>Con corte al 30 de junio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</si>
</sst>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0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9"/>
      <color indexed="81"/>
      <name val="Tahoma"/>
      <family val="2"/>
    </font>
    <font>
      <sz val="11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26"/>
      <color rgb="FFFF0000"/>
      <name val="Museo Sans Condensed"/>
    </font>
    <font>
      <sz val="12"/>
      <color theme="0"/>
      <name val="Museo Sans Condensed"/>
    </font>
    <font>
      <sz val="10"/>
      <color theme="1"/>
      <name val="Museo Sans Condensed"/>
    </font>
    <font>
      <b/>
      <sz val="10"/>
      <color theme="1"/>
      <name val="Museo Sans Condensed"/>
    </font>
    <font>
      <sz val="10"/>
      <name val="Museo Sans Condensed"/>
    </font>
    <font>
      <sz val="14"/>
      <color theme="1"/>
      <name val="Museo Sans Condensed"/>
    </font>
    <font>
      <sz val="12"/>
      <name val="Museo Sans Condensed"/>
    </font>
    <font>
      <b/>
      <sz val="16"/>
      <color theme="0"/>
      <name val="Museo Sans Condensed"/>
    </font>
    <font>
      <b/>
      <sz val="24"/>
      <color rgb="FFFF0000"/>
      <name val="Trebuchet MS"/>
      <family val="2"/>
    </font>
    <font>
      <b/>
      <sz val="14"/>
      <color rgb="FFFF0000"/>
      <name val="Trebuchet MS"/>
      <family val="2"/>
    </font>
    <font>
      <sz val="11"/>
      <color theme="1"/>
      <name val="Calibri"/>
      <family val="2"/>
      <scheme val="minor"/>
    </font>
    <font>
      <b/>
      <sz val="10"/>
      <color rgb="FF000000"/>
      <name val="Museo Sans Condensed"/>
    </font>
    <font>
      <sz val="9"/>
      <color theme="1"/>
      <name val="Museo Sans Condensed"/>
    </font>
    <font>
      <sz val="10"/>
      <color theme="0"/>
      <name val="Museo Sans Condensed"/>
    </font>
    <font>
      <sz val="16"/>
      <color theme="0"/>
      <name val="Museo Sans Condensed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39B54A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rgb="FF93278F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rgb="FF002060"/>
        <bgColor indexed="8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15" borderId="1" xfId="0" applyFont="1" applyFill="1" applyBorder="1" applyAlignment="1">
      <alignment vertical="center"/>
    </xf>
    <xf numFmtId="0" fontId="8" fillId="15" borderId="2" xfId="0" applyFont="1" applyFill="1" applyBorder="1" applyAlignment="1">
      <alignment vertical="center"/>
    </xf>
    <xf numFmtId="0" fontId="12" fillId="14" borderId="3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4" fillId="17" borderId="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9" fillId="18" borderId="3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4" fillId="7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9" fontId="10" fillId="0" borderId="5" xfId="0" applyNumberFormat="1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vertical="center" wrapText="1"/>
    </xf>
    <xf numFmtId="10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9" fontId="11" fillId="19" borderId="3" xfId="0" applyNumberFormat="1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0" fontId="11" fillId="19" borderId="3" xfId="1" applyNumberFormat="1" applyFont="1" applyFill="1" applyBorder="1" applyAlignment="1">
      <alignment horizontal="center" vertical="center" wrapText="1"/>
    </xf>
    <xf numFmtId="0" fontId="11" fillId="19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2" fillId="21" borderId="3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left" vertical="center"/>
    </xf>
    <xf numFmtId="0" fontId="12" fillId="13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0" fontId="20" fillId="0" borderId="4" xfId="0" applyNumberFormat="1" applyFont="1" applyFill="1" applyBorder="1" applyAlignment="1">
      <alignment vertical="center" wrapText="1"/>
    </xf>
    <xf numFmtId="10" fontId="10" fillId="0" borderId="3" xfId="0" applyNumberFormat="1" applyFont="1" applyFill="1" applyBorder="1" applyAlignment="1">
      <alignment horizontal="center" vertical="center" wrapText="1"/>
    </xf>
    <xf numFmtId="10" fontId="20" fillId="0" borderId="3" xfId="0" applyNumberFormat="1" applyFont="1" applyFill="1" applyBorder="1" applyAlignment="1">
      <alignment horizontal="center" vertical="center" wrapText="1"/>
    </xf>
    <xf numFmtId="0" fontId="21" fillId="22" borderId="3" xfId="0" applyFont="1" applyFill="1" applyBorder="1" applyAlignment="1">
      <alignment horizontal="center" vertical="center" wrapText="1"/>
    </xf>
    <xf numFmtId="10" fontId="11" fillId="23" borderId="3" xfId="2" applyNumberFormat="1" applyFont="1" applyFill="1" applyBorder="1" applyAlignment="1">
      <alignment horizontal="center" vertical="center" wrapText="1"/>
    </xf>
    <xf numFmtId="10" fontId="11" fillId="23" borderId="3" xfId="0" applyNumberFormat="1" applyFont="1" applyFill="1" applyBorder="1" applyAlignment="1">
      <alignment horizontal="center" vertical="center" wrapText="1"/>
    </xf>
    <xf numFmtId="10" fontId="19" fillId="23" borderId="16" xfId="0" applyNumberFormat="1" applyFont="1" applyFill="1" applyBorder="1" applyAlignment="1">
      <alignment horizontal="center" vertical="center" wrapText="1"/>
    </xf>
    <xf numFmtId="10" fontId="20" fillId="23" borderId="4" xfId="0" applyNumberFormat="1" applyFont="1" applyFill="1" applyBorder="1" applyAlignment="1">
      <alignment vertical="center" wrapText="1"/>
    </xf>
    <xf numFmtId="10" fontId="11" fillId="23" borderId="6" xfId="0" applyNumberFormat="1" applyFont="1" applyFill="1" applyBorder="1" applyAlignment="1">
      <alignment horizontal="center" vertical="center" wrapText="1"/>
    </xf>
    <xf numFmtId="10" fontId="20" fillId="23" borderId="3" xfId="0" applyNumberFormat="1" applyFont="1" applyFill="1" applyBorder="1" applyAlignment="1">
      <alignment horizontal="left" vertical="center" wrapText="1"/>
    </xf>
    <xf numFmtId="10" fontId="10" fillId="23" borderId="3" xfId="0" applyNumberFormat="1" applyFont="1" applyFill="1" applyBorder="1" applyAlignment="1">
      <alignment horizontal="center" vertical="center" wrapText="1"/>
    </xf>
    <xf numFmtId="9" fontId="11" fillId="23" borderId="3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16" fillId="15" borderId="14" xfId="0" applyFont="1" applyFill="1" applyBorder="1" applyAlignment="1">
      <alignment horizontal="left" vertical="center" wrapText="1"/>
    </xf>
    <xf numFmtId="0" fontId="16" fillId="15" borderId="15" xfId="0" applyFont="1" applyFill="1" applyBorder="1" applyAlignment="1">
      <alignment horizontal="left" vertical="center" wrapText="1"/>
    </xf>
    <xf numFmtId="9" fontId="11" fillId="19" borderId="6" xfId="0" applyNumberFormat="1" applyFont="1" applyFill="1" applyBorder="1" applyAlignment="1">
      <alignment horizontal="center" vertical="center" wrapText="1"/>
    </xf>
    <xf numFmtId="9" fontId="11" fillId="19" borderId="8" xfId="0" applyNumberFormat="1" applyFont="1" applyFill="1" applyBorder="1" applyAlignment="1">
      <alignment horizontal="center" vertical="center" wrapText="1"/>
    </xf>
    <xf numFmtId="9" fontId="11" fillId="19" borderId="7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10" fontId="11" fillId="0" borderId="8" xfId="0" applyNumberFormat="1" applyFont="1" applyFill="1" applyBorder="1" applyAlignment="1">
      <alignment horizontal="center" vertical="center" wrapText="1"/>
    </xf>
    <xf numFmtId="10" fontId="11" fillId="0" borderId="7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2" fillId="13" borderId="3" xfId="0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horizontal="center" vertical="center" wrapText="1"/>
    </xf>
    <xf numFmtId="9" fontId="10" fillId="0" borderId="8" xfId="0" applyNumberFormat="1" applyFont="1" applyFill="1" applyBorder="1" applyAlignment="1">
      <alignment horizontal="center" vertical="center" wrapText="1"/>
    </xf>
    <xf numFmtId="9" fontId="10" fillId="0" borderId="7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10" fontId="11" fillId="23" borderId="6" xfId="0" applyNumberFormat="1" applyFont="1" applyFill="1" applyBorder="1" applyAlignment="1">
      <alignment horizontal="center" vertical="center" wrapText="1"/>
    </xf>
    <xf numFmtId="10" fontId="11" fillId="23" borderId="8" xfId="0" applyNumberFormat="1" applyFont="1" applyFill="1" applyBorder="1" applyAlignment="1">
      <alignment horizontal="center" vertical="center" wrapText="1"/>
    </xf>
    <xf numFmtId="10" fontId="11" fillId="23" borderId="7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4" fillId="16" borderId="8" xfId="0" applyFont="1" applyFill="1" applyBorder="1" applyAlignment="1">
      <alignment horizontal="center" vertical="center" wrapText="1"/>
    </xf>
    <xf numFmtId="0" fontId="14" fillId="16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textRotation="90" wrapText="1"/>
    </xf>
    <xf numFmtId="0" fontId="13" fillId="2" borderId="8" xfId="0" applyFont="1" applyFill="1" applyBorder="1" applyAlignment="1">
      <alignment horizontal="center" vertical="center" textRotation="90" wrapText="1"/>
    </xf>
    <xf numFmtId="0" fontId="13" fillId="2" borderId="7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FF5050"/>
      <color rgb="FF002060"/>
      <color rgb="FF6600CC"/>
      <color rgb="FFFF6600"/>
      <color rgb="FFFF9933"/>
      <color rgb="FFFFD03B"/>
      <color rgb="FFFFF2C9"/>
      <color rgb="FF0099CC"/>
      <color rgb="FF604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2107406</xdr:colOff>
      <xdr:row>0</xdr:row>
      <xdr:rowOff>0</xdr:rowOff>
    </xdr:from>
    <xdr:to>
      <xdr:col>17</xdr:col>
      <xdr:colOff>694807</xdr:colOff>
      <xdr:row>0</xdr:row>
      <xdr:rowOff>726282</xdr:rowOff>
    </xdr:to>
    <xdr:pic>
      <xdr:nvPicPr>
        <xdr:cNvPr id="2" name="Imagen 1" descr="Imagen que contiene objet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4375" y="0"/>
          <a:ext cx="1516339" cy="726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showGridLines="0" tabSelected="1" zoomScale="70" zoomScaleNormal="70" zoomScaleSheetLayoutView="80" workbookViewId="0">
      <pane ySplit="2" topLeftCell="A3" activePane="bottomLeft" state="frozenSplit"/>
      <selection pane="bottomLeft" activeCell="A2" sqref="A2"/>
    </sheetView>
  </sheetViews>
  <sheetFormatPr baseColWidth="10" defaultColWidth="11.42578125" defaultRowHeight="17.25" x14ac:dyDescent="0.35"/>
  <cols>
    <col min="1" max="1" width="17.85546875" style="5" customWidth="1"/>
    <col min="2" max="2" width="4.140625" style="5" customWidth="1"/>
    <col min="3" max="3" width="20.28515625" style="1" customWidth="1"/>
    <col min="4" max="4" width="14.140625" style="2" customWidth="1"/>
    <col min="5" max="5" width="4.7109375" style="2" customWidth="1"/>
    <col min="6" max="6" width="56" style="8" customWidth="1"/>
    <col min="7" max="7" width="11.42578125" style="3" customWidth="1"/>
    <col min="8" max="9" width="13.140625" style="25" customWidth="1"/>
    <col min="10" max="11" width="13.140625" style="3" customWidth="1"/>
    <col min="12" max="12" width="26.42578125" style="7" hidden="1" customWidth="1"/>
    <col min="13" max="13" width="7.85546875" style="4" customWidth="1"/>
    <col min="14" max="14" width="9.28515625" style="3" customWidth="1"/>
    <col min="15" max="15" width="9.85546875" style="3" customWidth="1"/>
    <col min="16" max="16" width="34.42578125" style="9" customWidth="1"/>
    <col min="17" max="17" width="9.42578125" style="6" customWidth="1"/>
    <col min="18" max="18" width="11.42578125" style="6" customWidth="1"/>
    <col min="19" max="20" width="11.42578125" style="5" customWidth="1"/>
    <col min="21" max="16384" width="11.42578125" style="5"/>
  </cols>
  <sheetData>
    <row r="1" spans="1:18" ht="63" customHeight="1" x14ac:dyDescent="0.3">
      <c r="A1" s="81" t="s">
        <v>88</v>
      </c>
      <c r="B1" s="82"/>
      <c r="C1" s="82"/>
      <c r="D1" s="82"/>
      <c r="E1" s="82"/>
      <c r="F1" s="82"/>
      <c r="G1" s="30" t="s">
        <v>82</v>
      </c>
      <c r="H1" s="76" t="s">
        <v>132</v>
      </c>
      <c r="I1" s="76"/>
      <c r="J1" s="76"/>
      <c r="K1" s="76"/>
      <c r="L1" s="34"/>
      <c r="M1" s="12"/>
      <c r="N1" s="34"/>
      <c r="O1" s="12"/>
      <c r="P1" s="49"/>
      <c r="Q1" s="12"/>
      <c r="R1" s="13"/>
    </row>
    <row r="2" spans="1:18" s="10" customFormat="1" ht="25.5" x14ac:dyDescent="0.3">
      <c r="A2" s="14" t="s">
        <v>71</v>
      </c>
      <c r="B2" s="95" t="s">
        <v>8</v>
      </c>
      <c r="C2" s="95"/>
      <c r="D2" s="15" t="s">
        <v>46</v>
      </c>
      <c r="E2" s="15" t="s">
        <v>15</v>
      </c>
      <c r="F2" s="15" t="s">
        <v>13</v>
      </c>
      <c r="G2" s="15"/>
      <c r="H2" s="48" t="s">
        <v>83</v>
      </c>
      <c r="I2" s="61" t="s">
        <v>84</v>
      </c>
      <c r="J2" s="48" t="s">
        <v>85</v>
      </c>
      <c r="K2" s="48" t="s">
        <v>86</v>
      </c>
      <c r="L2" s="15" t="s">
        <v>69</v>
      </c>
      <c r="M2" s="31" t="s">
        <v>7</v>
      </c>
      <c r="N2" s="15" t="s">
        <v>70</v>
      </c>
      <c r="O2" s="15" t="s">
        <v>8</v>
      </c>
      <c r="P2" s="50" t="s">
        <v>10</v>
      </c>
      <c r="Q2" s="15" t="s">
        <v>8</v>
      </c>
      <c r="R2" s="15" t="s">
        <v>9</v>
      </c>
    </row>
    <row r="3" spans="1:18" ht="33.75" customHeight="1" x14ac:dyDescent="0.3">
      <c r="A3" s="77" t="s">
        <v>72</v>
      </c>
      <c r="B3" s="80" t="s">
        <v>47</v>
      </c>
      <c r="C3" s="131" t="s">
        <v>39</v>
      </c>
      <c r="D3" s="110" t="s">
        <v>32</v>
      </c>
      <c r="E3" s="56">
        <v>1</v>
      </c>
      <c r="F3" s="24" t="s">
        <v>16</v>
      </c>
      <c r="G3" s="39">
        <v>1</v>
      </c>
      <c r="H3" s="35">
        <v>0.59283566433566437</v>
      </c>
      <c r="I3" s="62">
        <f>AVERAGE(I5:I44)</f>
        <v>0.71133452847805778</v>
      </c>
      <c r="J3" s="40"/>
      <c r="K3" s="40"/>
      <c r="L3" s="16"/>
      <c r="M3" s="32" t="s">
        <v>0</v>
      </c>
      <c r="N3" s="17" t="s">
        <v>51</v>
      </c>
      <c r="O3" s="44" t="s">
        <v>12</v>
      </c>
      <c r="P3" s="16" t="s">
        <v>64</v>
      </c>
      <c r="Q3" s="29" t="s">
        <v>1</v>
      </c>
      <c r="R3" s="29" t="s">
        <v>3</v>
      </c>
    </row>
    <row r="4" spans="1:18" ht="81" customHeight="1" x14ac:dyDescent="0.3">
      <c r="A4" s="78"/>
      <c r="B4" s="80"/>
      <c r="C4" s="131"/>
      <c r="D4" s="110"/>
      <c r="E4" s="56">
        <v>2</v>
      </c>
      <c r="F4" s="24" t="s">
        <v>81</v>
      </c>
      <c r="G4" s="39">
        <v>1</v>
      </c>
      <c r="H4" s="35">
        <v>0.30780000000000002</v>
      </c>
      <c r="I4" s="63">
        <v>0.42109999999999997</v>
      </c>
      <c r="J4" s="35"/>
      <c r="K4" s="35"/>
      <c r="L4" s="16"/>
      <c r="M4" s="33" t="s">
        <v>14</v>
      </c>
      <c r="N4" s="17">
        <v>1</v>
      </c>
      <c r="O4" s="45" t="s">
        <v>11</v>
      </c>
      <c r="P4" s="16" t="s">
        <v>87</v>
      </c>
      <c r="Q4" s="29" t="s">
        <v>2</v>
      </c>
      <c r="R4" s="29" t="s">
        <v>3</v>
      </c>
    </row>
    <row r="5" spans="1:18" ht="65.25" customHeight="1" x14ac:dyDescent="0.3">
      <c r="A5" s="79"/>
      <c r="B5" s="80"/>
      <c r="C5" s="131"/>
      <c r="D5" s="27" t="s">
        <v>35</v>
      </c>
      <c r="E5" s="56">
        <v>3</v>
      </c>
      <c r="F5" s="24" t="s">
        <v>17</v>
      </c>
      <c r="G5" s="39">
        <v>1</v>
      </c>
      <c r="H5" s="35">
        <v>0.31740000000000002</v>
      </c>
      <c r="I5" s="64">
        <v>0.55589999999999995</v>
      </c>
      <c r="J5" s="38"/>
      <c r="K5" s="38"/>
      <c r="L5" s="16"/>
      <c r="M5" s="33" t="s">
        <v>0</v>
      </c>
      <c r="N5" s="17" t="s">
        <v>51</v>
      </c>
      <c r="O5" s="45" t="s">
        <v>11</v>
      </c>
      <c r="P5" s="16" t="s">
        <v>26</v>
      </c>
      <c r="Q5" s="29" t="s">
        <v>2</v>
      </c>
      <c r="R5" s="29" t="s">
        <v>3</v>
      </c>
    </row>
    <row r="6" spans="1:18" ht="56.25" customHeight="1" x14ac:dyDescent="0.3">
      <c r="A6" s="129" t="s">
        <v>73</v>
      </c>
      <c r="B6" s="80"/>
      <c r="C6" s="131"/>
      <c r="D6" s="110" t="s">
        <v>36</v>
      </c>
      <c r="E6" s="56">
        <v>4</v>
      </c>
      <c r="F6" s="24" t="s">
        <v>25</v>
      </c>
      <c r="G6" s="39">
        <v>1</v>
      </c>
      <c r="H6" s="60" t="s">
        <v>127</v>
      </c>
      <c r="I6" s="63">
        <v>1</v>
      </c>
      <c r="J6" s="35"/>
      <c r="K6" s="35"/>
      <c r="L6" s="16"/>
      <c r="M6" s="32" t="s">
        <v>0</v>
      </c>
      <c r="N6" s="17" t="s">
        <v>51</v>
      </c>
      <c r="O6" s="44" t="s">
        <v>12</v>
      </c>
      <c r="P6" s="16" t="s">
        <v>19</v>
      </c>
      <c r="Q6" s="29" t="s">
        <v>1</v>
      </c>
      <c r="R6" s="29" t="s">
        <v>29</v>
      </c>
    </row>
    <row r="7" spans="1:18" ht="61.5" customHeight="1" x14ac:dyDescent="0.3">
      <c r="A7" s="130"/>
      <c r="B7" s="80"/>
      <c r="C7" s="131"/>
      <c r="D7" s="110"/>
      <c r="E7" s="56">
        <v>5</v>
      </c>
      <c r="F7" s="24" t="s">
        <v>24</v>
      </c>
      <c r="G7" s="39">
        <v>1</v>
      </c>
      <c r="H7" s="35">
        <v>1</v>
      </c>
      <c r="I7" s="63">
        <v>1</v>
      </c>
      <c r="J7" s="35"/>
      <c r="K7" s="35"/>
      <c r="L7" s="16"/>
      <c r="M7" s="32" t="s">
        <v>0</v>
      </c>
      <c r="N7" s="17" t="s">
        <v>51</v>
      </c>
      <c r="O7" s="44" t="s">
        <v>12</v>
      </c>
      <c r="P7" s="16" t="s">
        <v>27</v>
      </c>
      <c r="Q7" s="29" t="s">
        <v>1</v>
      </c>
      <c r="R7" s="29" t="s">
        <v>3</v>
      </c>
    </row>
    <row r="8" spans="1:18" ht="105" customHeight="1" x14ac:dyDescent="0.3">
      <c r="A8" s="43" t="s">
        <v>74</v>
      </c>
      <c r="B8" s="80"/>
      <c r="C8" s="28" t="s">
        <v>40</v>
      </c>
      <c r="D8" s="27" t="s">
        <v>33</v>
      </c>
      <c r="E8" s="56">
        <v>6</v>
      </c>
      <c r="F8" s="24" t="s">
        <v>80</v>
      </c>
      <c r="G8" s="41">
        <v>3</v>
      </c>
      <c r="H8" s="35">
        <f>0.9/3</f>
        <v>0.3</v>
      </c>
      <c r="I8" s="63">
        <f>1.5/3</f>
        <v>0.5</v>
      </c>
      <c r="J8" s="37"/>
      <c r="K8" s="37"/>
      <c r="L8" s="16"/>
      <c r="M8" s="33" t="s">
        <v>14</v>
      </c>
      <c r="N8" s="36">
        <v>12</v>
      </c>
      <c r="O8" s="45" t="s">
        <v>11</v>
      </c>
      <c r="P8" s="16" t="s">
        <v>87</v>
      </c>
      <c r="Q8" s="29" t="s">
        <v>4</v>
      </c>
      <c r="R8" s="29" t="s">
        <v>3</v>
      </c>
    </row>
    <row r="9" spans="1:18" ht="75.75" customHeight="1" x14ac:dyDescent="0.3">
      <c r="A9" s="73" t="s">
        <v>75</v>
      </c>
      <c r="B9" s="126" t="s">
        <v>48</v>
      </c>
      <c r="C9" s="117" t="s">
        <v>41</v>
      </c>
      <c r="D9" s="73" t="s">
        <v>33</v>
      </c>
      <c r="E9" s="56">
        <v>7</v>
      </c>
      <c r="F9" s="24" t="s">
        <v>55</v>
      </c>
      <c r="G9" s="39">
        <v>0.25</v>
      </c>
      <c r="H9" s="35">
        <v>5.2499999999999998E-2</v>
      </c>
      <c r="I9" s="63">
        <f>12.5/25</f>
        <v>0.5</v>
      </c>
      <c r="J9" s="35"/>
      <c r="K9" s="35"/>
      <c r="L9" s="16"/>
      <c r="M9" s="33" t="s">
        <v>14</v>
      </c>
      <c r="N9" s="17">
        <v>1</v>
      </c>
      <c r="O9" s="45" t="s">
        <v>11</v>
      </c>
      <c r="P9" s="16" t="s">
        <v>87</v>
      </c>
      <c r="Q9" s="29" t="s">
        <v>1</v>
      </c>
      <c r="R9" s="29" t="s">
        <v>3</v>
      </c>
    </row>
    <row r="10" spans="1:18" ht="70.5" customHeight="1" x14ac:dyDescent="0.3">
      <c r="A10" s="75"/>
      <c r="B10" s="127"/>
      <c r="C10" s="118"/>
      <c r="D10" s="75"/>
      <c r="E10" s="56">
        <v>8</v>
      </c>
      <c r="F10" s="24" t="s">
        <v>79</v>
      </c>
      <c r="G10" s="39">
        <v>0.24</v>
      </c>
      <c r="H10" s="35">
        <v>5.3999999999999999E-2</v>
      </c>
      <c r="I10" s="63">
        <f>10.8%/24%</f>
        <v>0.45000000000000007</v>
      </c>
      <c r="J10" s="35"/>
      <c r="K10" s="35"/>
      <c r="L10" s="16"/>
      <c r="M10" s="33" t="s">
        <v>14</v>
      </c>
      <c r="N10" s="17">
        <v>1</v>
      </c>
      <c r="O10" s="45" t="s">
        <v>11</v>
      </c>
      <c r="P10" s="16" t="s">
        <v>87</v>
      </c>
      <c r="Q10" s="29" t="s">
        <v>1</v>
      </c>
      <c r="R10" s="29" t="s">
        <v>3</v>
      </c>
    </row>
    <row r="11" spans="1:18" ht="47.25" customHeight="1" x14ac:dyDescent="0.3">
      <c r="A11" s="73" t="s">
        <v>76</v>
      </c>
      <c r="B11" s="127"/>
      <c r="C11" s="123" t="s">
        <v>42</v>
      </c>
      <c r="D11" s="73" t="s">
        <v>34</v>
      </c>
      <c r="E11" s="56">
        <v>9</v>
      </c>
      <c r="F11" s="24" t="s">
        <v>65</v>
      </c>
      <c r="G11" s="39">
        <v>1</v>
      </c>
      <c r="H11" s="35">
        <v>0.32750000000000001</v>
      </c>
      <c r="I11" s="63">
        <f>63.5/100</f>
        <v>0.63500000000000001</v>
      </c>
      <c r="J11" s="35"/>
      <c r="K11" s="35"/>
      <c r="L11" s="16"/>
      <c r="M11" s="33" t="s">
        <v>14</v>
      </c>
      <c r="N11" s="17">
        <v>1</v>
      </c>
      <c r="O11" s="44" t="s">
        <v>12</v>
      </c>
      <c r="P11" s="16" t="s">
        <v>87</v>
      </c>
      <c r="Q11" s="29" t="s">
        <v>1</v>
      </c>
      <c r="R11" s="29" t="s">
        <v>3</v>
      </c>
    </row>
    <row r="12" spans="1:18" ht="38.25" x14ac:dyDescent="0.3">
      <c r="A12" s="74"/>
      <c r="B12" s="127"/>
      <c r="C12" s="124"/>
      <c r="D12" s="74"/>
      <c r="E12" s="56">
        <v>10</v>
      </c>
      <c r="F12" s="24" t="s">
        <v>78</v>
      </c>
      <c r="G12" s="39">
        <v>1</v>
      </c>
      <c r="H12" s="35">
        <v>0.2833</v>
      </c>
      <c r="I12" s="63">
        <v>0.55189999999999995</v>
      </c>
      <c r="J12" s="35"/>
      <c r="K12" s="35"/>
      <c r="L12" s="16"/>
      <c r="M12" s="33" t="s">
        <v>14</v>
      </c>
      <c r="N12" s="17">
        <v>1</v>
      </c>
      <c r="O12" s="44" t="s">
        <v>12</v>
      </c>
      <c r="P12" s="16" t="s">
        <v>87</v>
      </c>
      <c r="Q12" s="29" t="s">
        <v>1</v>
      </c>
      <c r="R12" s="29" t="s">
        <v>3</v>
      </c>
    </row>
    <row r="13" spans="1:18" ht="38.25" x14ac:dyDescent="0.3">
      <c r="A13" s="74"/>
      <c r="B13" s="127"/>
      <c r="C13" s="124"/>
      <c r="D13" s="74"/>
      <c r="E13" s="56">
        <v>12</v>
      </c>
      <c r="F13" s="24" t="s">
        <v>67</v>
      </c>
      <c r="G13" s="39">
        <v>1</v>
      </c>
      <c r="H13" s="35">
        <v>0.2</v>
      </c>
      <c r="I13" s="63">
        <f>42.5/100</f>
        <v>0.42499999999999999</v>
      </c>
      <c r="J13" s="35"/>
      <c r="K13" s="35"/>
      <c r="L13" s="16"/>
      <c r="M13" s="33" t="s">
        <v>14</v>
      </c>
      <c r="N13" s="17">
        <v>1</v>
      </c>
      <c r="O13" s="44" t="s">
        <v>12</v>
      </c>
      <c r="P13" s="16" t="s">
        <v>87</v>
      </c>
      <c r="Q13" s="29" t="s">
        <v>4</v>
      </c>
      <c r="R13" s="29" t="s">
        <v>3</v>
      </c>
    </row>
    <row r="14" spans="1:18" ht="38.25" x14ac:dyDescent="0.3">
      <c r="A14" s="74"/>
      <c r="B14" s="127"/>
      <c r="C14" s="124"/>
      <c r="D14" s="74"/>
      <c r="E14" s="56">
        <v>29</v>
      </c>
      <c r="F14" s="24" t="s">
        <v>123</v>
      </c>
      <c r="G14" s="39">
        <v>1</v>
      </c>
      <c r="H14" s="60" t="s">
        <v>130</v>
      </c>
      <c r="I14" s="63">
        <v>0.71430000000000005</v>
      </c>
      <c r="J14" s="35"/>
      <c r="K14" s="35"/>
      <c r="L14" s="16"/>
      <c r="M14" s="33" t="s">
        <v>0</v>
      </c>
      <c r="N14" s="17" t="s">
        <v>51</v>
      </c>
      <c r="O14" s="44" t="s">
        <v>66</v>
      </c>
      <c r="P14" s="16" t="s">
        <v>124</v>
      </c>
      <c r="Q14" s="44" t="s">
        <v>2</v>
      </c>
      <c r="R14" s="54" t="s">
        <v>3</v>
      </c>
    </row>
    <row r="15" spans="1:18" ht="38.25" x14ac:dyDescent="0.3">
      <c r="A15" s="74"/>
      <c r="B15" s="127"/>
      <c r="C15" s="124"/>
      <c r="D15" s="74"/>
      <c r="E15" s="56">
        <v>30</v>
      </c>
      <c r="F15" s="24" t="s">
        <v>105</v>
      </c>
      <c r="G15" s="39">
        <v>1</v>
      </c>
      <c r="H15" s="60" t="s">
        <v>130</v>
      </c>
      <c r="I15" s="63">
        <v>0.5</v>
      </c>
      <c r="J15" s="35"/>
      <c r="K15" s="35"/>
      <c r="L15" s="16"/>
      <c r="M15" s="33" t="s">
        <v>0</v>
      </c>
      <c r="N15" s="17" t="s">
        <v>51</v>
      </c>
      <c r="O15" s="44" t="s">
        <v>12</v>
      </c>
      <c r="P15" s="16" t="s">
        <v>106</v>
      </c>
      <c r="Q15" s="44" t="s">
        <v>2</v>
      </c>
      <c r="R15" s="54" t="s">
        <v>3</v>
      </c>
    </row>
    <row r="16" spans="1:18" ht="38.25" x14ac:dyDescent="0.3">
      <c r="A16" s="74"/>
      <c r="B16" s="127"/>
      <c r="C16" s="124"/>
      <c r="D16" s="74"/>
      <c r="E16" s="56">
        <v>31</v>
      </c>
      <c r="F16" s="24" t="s">
        <v>112</v>
      </c>
      <c r="G16" s="39">
        <v>1</v>
      </c>
      <c r="H16" s="60" t="s">
        <v>130</v>
      </c>
      <c r="I16" s="63">
        <v>0.5</v>
      </c>
      <c r="J16" s="35"/>
      <c r="K16" s="35"/>
      <c r="L16" s="16"/>
      <c r="M16" s="33" t="s">
        <v>0</v>
      </c>
      <c r="N16" s="17" t="s">
        <v>51</v>
      </c>
      <c r="O16" s="44" t="s">
        <v>66</v>
      </c>
      <c r="P16" s="16" t="s">
        <v>113</v>
      </c>
      <c r="Q16" s="54" t="s">
        <v>1</v>
      </c>
      <c r="R16" s="54" t="s">
        <v>3</v>
      </c>
    </row>
    <row r="17" spans="1:18" ht="38.25" x14ac:dyDescent="0.3">
      <c r="A17" s="74"/>
      <c r="B17" s="127"/>
      <c r="C17" s="124"/>
      <c r="D17" s="74"/>
      <c r="E17" s="56">
        <v>32</v>
      </c>
      <c r="F17" s="24" t="s">
        <v>114</v>
      </c>
      <c r="G17" s="39">
        <v>1</v>
      </c>
      <c r="H17" s="60" t="s">
        <v>130</v>
      </c>
      <c r="I17" s="63">
        <v>1</v>
      </c>
      <c r="J17" s="35"/>
      <c r="K17" s="35"/>
      <c r="L17" s="16"/>
      <c r="M17" s="33" t="s">
        <v>0</v>
      </c>
      <c r="N17" s="17" t="s">
        <v>51</v>
      </c>
      <c r="O17" s="44" t="s">
        <v>66</v>
      </c>
      <c r="P17" s="16" t="s">
        <v>115</v>
      </c>
      <c r="Q17" s="54" t="s">
        <v>1</v>
      </c>
      <c r="R17" s="54" t="s">
        <v>3</v>
      </c>
    </row>
    <row r="18" spans="1:18" ht="60" customHeight="1" x14ac:dyDescent="0.3">
      <c r="A18" s="75"/>
      <c r="B18" s="127"/>
      <c r="C18" s="124"/>
      <c r="D18" s="74"/>
      <c r="E18" s="56">
        <v>33</v>
      </c>
      <c r="F18" s="24" t="s">
        <v>118</v>
      </c>
      <c r="G18" s="39">
        <v>1</v>
      </c>
      <c r="H18" s="60" t="s">
        <v>130</v>
      </c>
      <c r="I18" s="63">
        <v>0.3</v>
      </c>
      <c r="J18" s="35"/>
      <c r="K18" s="35"/>
      <c r="L18" s="16"/>
      <c r="M18" s="33" t="s">
        <v>0</v>
      </c>
      <c r="N18" s="17" t="s">
        <v>51</v>
      </c>
      <c r="O18" s="44" t="s">
        <v>66</v>
      </c>
      <c r="P18" s="16" t="s">
        <v>119</v>
      </c>
      <c r="Q18" s="54" t="s">
        <v>2</v>
      </c>
      <c r="R18" s="54" t="s">
        <v>3</v>
      </c>
    </row>
    <row r="19" spans="1:18" ht="38.25" customHeight="1" x14ac:dyDescent="0.3">
      <c r="A19" s="73" t="s">
        <v>75</v>
      </c>
      <c r="B19" s="127"/>
      <c r="C19" s="124"/>
      <c r="D19" s="74"/>
      <c r="E19" s="56">
        <v>34</v>
      </c>
      <c r="F19" s="24" t="s">
        <v>101</v>
      </c>
      <c r="G19" s="39">
        <v>1</v>
      </c>
      <c r="H19" s="60" t="s">
        <v>130</v>
      </c>
      <c r="I19" s="63">
        <v>0.5</v>
      </c>
      <c r="J19" s="35"/>
      <c r="K19" s="35"/>
      <c r="L19" s="16"/>
      <c r="M19" s="33" t="s">
        <v>0</v>
      </c>
      <c r="N19" s="17" t="s">
        <v>51</v>
      </c>
      <c r="O19" s="44" t="s">
        <v>66</v>
      </c>
      <c r="P19" s="16" t="s">
        <v>102</v>
      </c>
      <c r="Q19" s="52" t="s">
        <v>2</v>
      </c>
      <c r="R19" s="54" t="s">
        <v>104</v>
      </c>
    </row>
    <row r="20" spans="1:18" ht="36" x14ac:dyDescent="0.3">
      <c r="A20" s="74"/>
      <c r="B20" s="127"/>
      <c r="C20" s="124"/>
      <c r="D20" s="74"/>
      <c r="E20" s="56">
        <v>35</v>
      </c>
      <c r="F20" s="24" t="s">
        <v>107</v>
      </c>
      <c r="G20" s="39">
        <v>1</v>
      </c>
      <c r="H20" s="60" t="s">
        <v>130</v>
      </c>
      <c r="I20" s="63">
        <v>1</v>
      </c>
      <c r="J20" s="35"/>
      <c r="K20" s="35"/>
      <c r="L20" s="16"/>
      <c r="M20" s="33" t="s">
        <v>0</v>
      </c>
      <c r="N20" s="17" t="s">
        <v>51</v>
      </c>
      <c r="O20" s="44" t="s">
        <v>12</v>
      </c>
      <c r="P20" s="16" t="s">
        <v>103</v>
      </c>
      <c r="Q20" s="52" t="s">
        <v>1</v>
      </c>
      <c r="R20" s="54" t="s">
        <v>104</v>
      </c>
    </row>
    <row r="21" spans="1:18" ht="38.25" x14ac:dyDescent="0.3">
      <c r="A21" s="74"/>
      <c r="B21" s="127"/>
      <c r="C21" s="124"/>
      <c r="D21" s="74"/>
      <c r="E21" s="56">
        <v>36</v>
      </c>
      <c r="F21" s="24" t="s">
        <v>108</v>
      </c>
      <c r="G21" s="39">
        <v>1</v>
      </c>
      <c r="H21" s="60" t="s">
        <v>130</v>
      </c>
      <c r="I21" s="63">
        <v>1</v>
      </c>
      <c r="J21" s="35"/>
      <c r="K21" s="35"/>
      <c r="L21" s="16"/>
      <c r="M21" s="33" t="s">
        <v>0</v>
      </c>
      <c r="N21" s="17" t="s">
        <v>51</v>
      </c>
      <c r="O21" s="44" t="s">
        <v>12</v>
      </c>
      <c r="P21" s="16" t="s">
        <v>103</v>
      </c>
      <c r="Q21" s="44" t="s">
        <v>1</v>
      </c>
      <c r="R21" s="54" t="s">
        <v>104</v>
      </c>
    </row>
    <row r="22" spans="1:18" ht="36" x14ac:dyDescent="0.3">
      <c r="A22" s="74"/>
      <c r="B22" s="127"/>
      <c r="C22" s="124"/>
      <c r="D22" s="74"/>
      <c r="E22" s="56">
        <v>37</v>
      </c>
      <c r="F22" s="24" t="s">
        <v>109</v>
      </c>
      <c r="G22" s="39">
        <v>1</v>
      </c>
      <c r="H22" s="60" t="s">
        <v>130</v>
      </c>
      <c r="I22" s="63">
        <v>1</v>
      </c>
      <c r="J22" s="35"/>
      <c r="K22" s="35"/>
      <c r="L22" s="16"/>
      <c r="M22" s="33" t="s">
        <v>0</v>
      </c>
      <c r="N22" s="17" t="s">
        <v>51</v>
      </c>
      <c r="O22" s="44" t="s">
        <v>12</v>
      </c>
      <c r="P22" s="16" t="s">
        <v>103</v>
      </c>
      <c r="Q22" s="44" t="s">
        <v>1</v>
      </c>
      <c r="R22" s="54" t="s">
        <v>104</v>
      </c>
    </row>
    <row r="23" spans="1:18" ht="51" x14ac:dyDescent="0.3">
      <c r="A23" s="75"/>
      <c r="B23" s="127"/>
      <c r="C23" s="124"/>
      <c r="D23" s="74"/>
      <c r="E23" s="56">
        <v>38</v>
      </c>
      <c r="F23" s="24" t="s">
        <v>110</v>
      </c>
      <c r="G23" s="39">
        <v>1</v>
      </c>
      <c r="H23" s="60" t="s">
        <v>130</v>
      </c>
      <c r="I23" s="63">
        <v>1</v>
      </c>
      <c r="J23" s="35"/>
      <c r="K23" s="35"/>
      <c r="L23" s="16"/>
      <c r="M23" s="33" t="s">
        <v>0</v>
      </c>
      <c r="N23" s="17" t="s">
        <v>51</v>
      </c>
      <c r="O23" s="44" t="s">
        <v>12</v>
      </c>
      <c r="P23" s="16" t="s">
        <v>111</v>
      </c>
      <c r="Q23" s="52" t="s">
        <v>4</v>
      </c>
      <c r="R23" s="54" t="s">
        <v>104</v>
      </c>
    </row>
    <row r="24" spans="1:18" ht="38.25" x14ac:dyDescent="0.3">
      <c r="A24" s="121" t="s">
        <v>73</v>
      </c>
      <c r="B24" s="127"/>
      <c r="C24" s="124"/>
      <c r="D24" s="74"/>
      <c r="E24" s="56">
        <v>11</v>
      </c>
      <c r="F24" s="24" t="s">
        <v>77</v>
      </c>
      <c r="G24" s="39">
        <v>1</v>
      </c>
      <c r="H24" s="35">
        <v>0.27600000000000002</v>
      </c>
      <c r="I24" s="63">
        <f>43.54/100</f>
        <v>0.43540000000000001</v>
      </c>
      <c r="J24" s="35"/>
      <c r="K24" s="35"/>
      <c r="L24" s="16"/>
      <c r="M24" s="33" t="s">
        <v>14</v>
      </c>
      <c r="N24" s="17">
        <v>1</v>
      </c>
      <c r="O24" s="44" t="s">
        <v>12</v>
      </c>
      <c r="P24" s="16" t="s">
        <v>87</v>
      </c>
      <c r="Q24" s="29" t="s">
        <v>1</v>
      </c>
      <c r="R24" s="29" t="s">
        <v>3</v>
      </c>
    </row>
    <row r="25" spans="1:18" ht="51" x14ac:dyDescent="0.3">
      <c r="A25" s="122"/>
      <c r="B25" s="127"/>
      <c r="C25" s="125"/>
      <c r="D25" s="75"/>
      <c r="E25" s="56">
        <v>39</v>
      </c>
      <c r="F25" s="24" t="s">
        <v>120</v>
      </c>
      <c r="G25" s="39">
        <v>1</v>
      </c>
      <c r="H25" s="60" t="s">
        <v>130</v>
      </c>
      <c r="I25" s="63">
        <v>0.5</v>
      </c>
      <c r="J25" s="35"/>
      <c r="K25" s="35"/>
      <c r="L25" s="16"/>
      <c r="M25" s="33" t="s">
        <v>0</v>
      </c>
      <c r="N25" s="17" t="s">
        <v>51</v>
      </c>
      <c r="O25" s="45" t="s">
        <v>66</v>
      </c>
      <c r="P25" s="16" t="s">
        <v>121</v>
      </c>
      <c r="Q25" s="54" t="s">
        <v>2</v>
      </c>
      <c r="R25" s="54" t="s">
        <v>3</v>
      </c>
    </row>
    <row r="26" spans="1:18" ht="60" customHeight="1" x14ac:dyDescent="0.3">
      <c r="A26" s="54" t="s">
        <v>74</v>
      </c>
      <c r="B26" s="128"/>
      <c r="C26" s="26" t="s">
        <v>43</v>
      </c>
      <c r="D26" s="55" t="s">
        <v>34</v>
      </c>
      <c r="E26" s="56">
        <v>40</v>
      </c>
      <c r="F26" s="24" t="s">
        <v>117</v>
      </c>
      <c r="G26" s="39">
        <v>1</v>
      </c>
      <c r="H26" s="60" t="s">
        <v>130</v>
      </c>
      <c r="I26" s="63">
        <v>0.32900000000000001</v>
      </c>
      <c r="J26" s="35"/>
      <c r="K26" s="35"/>
      <c r="L26" s="5"/>
      <c r="M26" s="33" t="s">
        <v>0</v>
      </c>
      <c r="N26" s="17" t="s">
        <v>51</v>
      </c>
      <c r="O26" s="45" t="s">
        <v>66</v>
      </c>
      <c r="P26" s="16" t="s">
        <v>116</v>
      </c>
      <c r="Q26" s="54" t="s">
        <v>2</v>
      </c>
      <c r="R26" s="54" t="s">
        <v>3</v>
      </c>
    </row>
    <row r="27" spans="1:18" ht="72.75" customHeight="1" x14ac:dyDescent="0.3">
      <c r="A27" s="107" t="s">
        <v>72</v>
      </c>
      <c r="B27" s="104" t="s">
        <v>49</v>
      </c>
      <c r="C27" s="111" t="s">
        <v>100</v>
      </c>
      <c r="D27" s="73" t="s">
        <v>37</v>
      </c>
      <c r="E27" s="56">
        <v>13</v>
      </c>
      <c r="F27" s="24" t="s">
        <v>57</v>
      </c>
      <c r="G27" s="42">
        <v>1</v>
      </c>
      <c r="H27" s="35">
        <v>0.1</v>
      </c>
      <c r="I27" s="62">
        <f>0.45/100%</f>
        <v>0.45</v>
      </c>
      <c r="J27" s="37"/>
      <c r="K27" s="37"/>
      <c r="L27" s="16"/>
      <c r="M27" s="33" t="s">
        <v>14</v>
      </c>
      <c r="N27" s="36">
        <v>1</v>
      </c>
      <c r="O27" s="44" t="s">
        <v>12</v>
      </c>
      <c r="P27" s="16" t="s">
        <v>87</v>
      </c>
      <c r="Q27" s="17" t="s">
        <v>1</v>
      </c>
      <c r="R27" s="29" t="s">
        <v>3</v>
      </c>
    </row>
    <row r="28" spans="1:18" ht="61.5" customHeight="1" x14ac:dyDescent="0.3">
      <c r="A28" s="102"/>
      <c r="B28" s="105"/>
      <c r="C28" s="112"/>
      <c r="D28" s="74"/>
      <c r="E28" s="56">
        <v>14</v>
      </c>
      <c r="F28" s="24" t="s">
        <v>58</v>
      </c>
      <c r="G28" s="42">
        <v>30</v>
      </c>
      <c r="H28" s="35">
        <f>5%/30%</f>
        <v>0.16666666666666669</v>
      </c>
      <c r="I28" s="62">
        <f>9.5/30</f>
        <v>0.31666666666666665</v>
      </c>
      <c r="J28" s="37"/>
      <c r="K28" s="37"/>
      <c r="L28" s="16"/>
      <c r="M28" s="33" t="s">
        <v>14</v>
      </c>
      <c r="N28" s="17">
        <v>1</v>
      </c>
      <c r="O28" s="45" t="s">
        <v>11</v>
      </c>
      <c r="P28" s="16" t="s">
        <v>87</v>
      </c>
      <c r="Q28" s="17" t="s">
        <v>1</v>
      </c>
      <c r="R28" s="29" t="s">
        <v>3</v>
      </c>
    </row>
    <row r="29" spans="1:18" ht="30.75" customHeight="1" x14ac:dyDescent="0.3">
      <c r="A29" s="102"/>
      <c r="B29" s="105"/>
      <c r="C29" s="112"/>
      <c r="D29" s="74"/>
      <c r="E29" s="56">
        <v>15</v>
      </c>
      <c r="F29" s="24" t="s">
        <v>59</v>
      </c>
      <c r="G29" s="42">
        <v>85</v>
      </c>
      <c r="H29" s="35">
        <f>80.69%/85%</f>
        <v>0.94929411764705884</v>
      </c>
      <c r="I29" s="62">
        <f>81.63/85</f>
        <v>0.96035294117647052</v>
      </c>
      <c r="J29" s="37"/>
      <c r="K29" s="37"/>
      <c r="L29" s="16"/>
      <c r="M29" s="33" t="s">
        <v>14</v>
      </c>
      <c r="N29" s="17">
        <v>0.9</v>
      </c>
      <c r="O29" s="45" t="s">
        <v>66</v>
      </c>
      <c r="P29" s="16" t="s">
        <v>87</v>
      </c>
      <c r="Q29" s="17" t="s">
        <v>1</v>
      </c>
      <c r="R29" s="29" t="s">
        <v>3</v>
      </c>
    </row>
    <row r="30" spans="1:18" ht="54.75" customHeight="1" x14ac:dyDescent="0.3">
      <c r="A30" s="102"/>
      <c r="B30" s="105"/>
      <c r="C30" s="113"/>
      <c r="D30" s="75"/>
      <c r="E30" s="56">
        <v>16</v>
      </c>
      <c r="F30" s="24" t="s">
        <v>60</v>
      </c>
      <c r="G30" s="42">
        <v>90</v>
      </c>
      <c r="H30" s="35">
        <f>82%/90%</f>
        <v>0.91111111111111098</v>
      </c>
      <c r="I30" s="62">
        <f>84.5/90</f>
        <v>0.93888888888888888</v>
      </c>
      <c r="J30" s="37"/>
      <c r="K30" s="37"/>
      <c r="L30" s="16"/>
      <c r="M30" s="33" t="s">
        <v>14</v>
      </c>
      <c r="N30" s="17">
        <v>1</v>
      </c>
      <c r="O30" s="45" t="s">
        <v>66</v>
      </c>
      <c r="P30" s="16" t="s">
        <v>87</v>
      </c>
      <c r="Q30" s="17" t="s">
        <v>1</v>
      </c>
      <c r="R30" s="29" t="s">
        <v>3</v>
      </c>
    </row>
    <row r="31" spans="1:18" ht="38.25" x14ac:dyDescent="0.3">
      <c r="A31" s="102"/>
      <c r="B31" s="105"/>
      <c r="C31" s="119" t="s">
        <v>125</v>
      </c>
      <c r="D31" s="74"/>
      <c r="E31" s="56">
        <v>17</v>
      </c>
      <c r="F31" s="24" t="s">
        <v>89</v>
      </c>
      <c r="G31" s="39">
        <v>1</v>
      </c>
      <c r="H31" s="35">
        <v>1</v>
      </c>
      <c r="I31" s="63">
        <v>1</v>
      </c>
      <c r="J31" s="35"/>
      <c r="K31" s="35"/>
      <c r="L31" s="16"/>
      <c r="M31" s="33" t="s">
        <v>0</v>
      </c>
      <c r="N31" s="17" t="s">
        <v>51</v>
      </c>
      <c r="O31" s="44" t="s">
        <v>12</v>
      </c>
      <c r="P31" s="16" t="s">
        <v>94</v>
      </c>
      <c r="Q31" s="19" t="s">
        <v>2</v>
      </c>
      <c r="R31" s="19" t="s">
        <v>3</v>
      </c>
    </row>
    <row r="32" spans="1:18" ht="87.75" customHeight="1" x14ac:dyDescent="0.3">
      <c r="A32" s="102"/>
      <c r="B32" s="105"/>
      <c r="C32" s="119"/>
      <c r="D32" s="74"/>
      <c r="E32" s="56">
        <v>18</v>
      </c>
      <c r="F32" s="24" t="s">
        <v>90</v>
      </c>
      <c r="G32" s="39">
        <v>1</v>
      </c>
      <c r="H32" s="58" t="s">
        <v>126</v>
      </c>
      <c r="I32" s="65" t="s">
        <v>126</v>
      </c>
      <c r="J32" s="35"/>
      <c r="K32" s="35"/>
      <c r="L32" s="16"/>
      <c r="M32" s="33" t="s">
        <v>0</v>
      </c>
      <c r="N32" s="17" t="s">
        <v>51</v>
      </c>
      <c r="O32" s="44" t="s">
        <v>12</v>
      </c>
      <c r="P32" s="16" t="s">
        <v>95</v>
      </c>
      <c r="Q32" s="19" t="s">
        <v>2</v>
      </c>
      <c r="R32" s="19" t="s">
        <v>3</v>
      </c>
    </row>
    <row r="33" spans="1:18" ht="51" x14ac:dyDescent="0.3">
      <c r="A33" s="102"/>
      <c r="B33" s="105"/>
      <c r="C33" s="119"/>
      <c r="D33" s="74"/>
      <c r="E33" s="56">
        <v>19</v>
      </c>
      <c r="F33" s="24" t="s">
        <v>91</v>
      </c>
      <c r="G33" s="39">
        <v>1</v>
      </c>
      <c r="H33" s="35">
        <v>1</v>
      </c>
      <c r="I33" s="63">
        <v>1</v>
      </c>
      <c r="J33" s="35"/>
      <c r="K33" s="35"/>
      <c r="L33" s="16"/>
      <c r="M33" s="33" t="s">
        <v>0</v>
      </c>
      <c r="N33" s="17" t="s">
        <v>51</v>
      </c>
      <c r="O33" s="44" t="s">
        <v>12</v>
      </c>
      <c r="P33" s="16" t="s">
        <v>96</v>
      </c>
      <c r="Q33" s="19" t="s">
        <v>1</v>
      </c>
      <c r="R33" s="19" t="s">
        <v>3</v>
      </c>
    </row>
    <row r="34" spans="1:18" ht="30" customHeight="1" x14ac:dyDescent="0.3">
      <c r="A34" s="102"/>
      <c r="B34" s="105"/>
      <c r="C34" s="119"/>
      <c r="D34" s="74"/>
      <c r="E34" s="56">
        <v>20</v>
      </c>
      <c r="F34" s="24" t="s">
        <v>92</v>
      </c>
      <c r="G34" s="39">
        <v>1</v>
      </c>
      <c r="H34" s="35">
        <v>1</v>
      </c>
      <c r="I34" s="63">
        <v>1.02</v>
      </c>
      <c r="J34" s="35"/>
      <c r="K34" s="35"/>
      <c r="L34" s="16"/>
      <c r="M34" s="33" t="s">
        <v>0</v>
      </c>
      <c r="N34" s="17" t="s">
        <v>51</v>
      </c>
      <c r="O34" s="44" t="s">
        <v>12</v>
      </c>
      <c r="P34" s="16" t="s">
        <v>97</v>
      </c>
      <c r="Q34" s="19" t="s">
        <v>4</v>
      </c>
      <c r="R34" s="19" t="s">
        <v>3</v>
      </c>
    </row>
    <row r="35" spans="1:18" ht="30" customHeight="1" x14ac:dyDescent="0.3">
      <c r="A35" s="102"/>
      <c r="B35" s="105"/>
      <c r="C35" s="120"/>
      <c r="D35" s="75"/>
      <c r="E35" s="57">
        <v>21</v>
      </c>
      <c r="F35" s="47" t="s">
        <v>93</v>
      </c>
      <c r="G35" s="39">
        <v>1</v>
      </c>
      <c r="H35" s="35">
        <v>1</v>
      </c>
      <c r="I35" s="66">
        <v>0.749</v>
      </c>
      <c r="J35" s="46"/>
      <c r="K35" s="46"/>
      <c r="L35" s="51"/>
      <c r="M35" s="33" t="s">
        <v>0</v>
      </c>
      <c r="N35" s="17" t="s">
        <v>51</v>
      </c>
      <c r="O35" s="44" t="s">
        <v>12</v>
      </c>
      <c r="P35" s="16" t="s">
        <v>98</v>
      </c>
      <c r="Q35" s="19" t="s">
        <v>4</v>
      </c>
      <c r="R35" s="53" t="s">
        <v>3</v>
      </c>
    </row>
    <row r="36" spans="1:18" ht="36.75" customHeight="1" x14ac:dyDescent="0.3">
      <c r="A36" s="102" t="s">
        <v>72</v>
      </c>
      <c r="B36" s="105"/>
      <c r="C36" s="21" t="s">
        <v>61</v>
      </c>
      <c r="D36" s="73" t="s">
        <v>35</v>
      </c>
      <c r="E36" s="89">
        <v>22</v>
      </c>
      <c r="F36" s="92" t="s">
        <v>128</v>
      </c>
      <c r="G36" s="83">
        <v>1</v>
      </c>
      <c r="H36" s="86" t="s">
        <v>129</v>
      </c>
      <c r="I36" s="114">
        <f>29.8/100</f>
        <v>0.29799999999999999</v>
      </c>
      <c r="J36" s="86"/>
      <c r="K36" s="86"/>
      <c r="L36" s="73"/>
      <c r="M36" s="96" t="s">
        <v>14</v>
      </c>
      <c r="N36" s="96">
        <v>1</v>
      </c>
      <c r="O36" s="99" t="s">
        <v>12</v>
      </c>
      <c r="P36" s="70" t="s">
        <v>30</v>
      </c>
      <c r="Q36" s="73" t="s">
        <v>5</v>
      </c>
      <c r="R36" s="73" t="s">
        <v>3</v>
      </c>
    </row>
    <row r="37" spans="1:18" ht="39" customHeight="1" x14ac:dyDescent="0.3">
      <c r="A37" s="102"/>
      <c r="B37" s="105"/>
      <c r="C37" s="20" t="s">
        <v>62</v>
      </c>
      <c r="D37" s="74"/>
      <c r="E37" s="90"/>
      <c r="F37" s="93"/>
      <c r="G37" s="84"/>
      <c r="H37" s="87"/>
      <c r="I37" s="115"/>
      <c r="J37" s="87"/>
      <c r="K37" s="87"/>
      <c r="L37" s="74"/>
      <c r="M37" s="97"/>
      <c r="N37" s="97"/>
      <c r="O37" s="100"/>
      <c r="P37" s="71"/>
      <c r="Q37" s="74"/>
      <c r="R37" s="74"/>
    </row>
    <row r="38" spans="1:18" ht="12" customHeight="1" x14ac:dyDescent="0.3">
      <c r="A38" s="102"/>
      <c r="B38" s="105"/>
      <c r="C38" s="109" t="s">
        <v>63</v>
      </c>
      <c r="D38" s="74"/>
      <c r="E38" s="91"/>
      <c r="F38" s="94"/>
      <c r="G38" s="85"/>
      <c r="H38" s="88"/>
      <c r="I38" s="116"/>
      <c r="J38" s="88"/>
      <c r="K38" s="88"/>
      <c r="L38" s="75"/>
      <c r="M38" s="98"/>
      <c r="N38" s="98"/>
      <c r="O38" s="101"/>
      <c r="P38" s="72"/>
      <c r="Q38" s="75"/>
      <c r="R38" s="75"/>
    </row>
    <row r="39" spans="1:18" ht="68.25" customHeight="1" x14ac:dyDescent="0.3">
      <c r="A39" s="102"/>
      <c r="B39" s="106"/>
      <c r="C39" s="109"/>
      <c r="D39" s="75"/>
      <c r="E39" s="56">
        <v>23</v>
      </c>
      <c r="F39" s="24" t="s">
        <v>68</v>
      </c>
      <c r="G39" s="39">
        <v>1</v>
      </c>
      <c r="H39" s="35">
        <v>0.66669999999999996</v>
      </c>
      <c r="I39" s="63">
        <f>78.73/100</f>
        <v>0.7873</v>
      </c>
      <c r="J39" s="35"/>
      <c r="K39" s="35"/>
      <c r="L39" s="16"/>
      <c r="M39" s="33" t="s">
        <v>14</v>
      </c>
      <c r="N39" s="17">
        <v>1</v>
      </c>
      <c r="O39" s="45" t="s">
        <v>11</v>
      </c>
      <c r="P39" s="16" t="s">
        <v>28</v>
      </c>
      <c r="Q39" s="19" t="s">
        <v>1</v>
      </c>
      <c r="R39" s="19" t="s">
        <v>3</v>
      </c>
    </row>
    <row r="40" spans="1:18" ht="51" customHeight="1" x14ac:dyDescent="0.3">
      <c r="A40" s="102"/>
      <c r="B40" s="80" t="s">
        <v>50</v>
      </c>
      <c r="C40" s="108" t="s">
        <v>99</v>
      </c>
      <c r="D40" s="110" t="s">
        <v>35</v>
      </c>
      <c r="E40" s="56">
        <v>24</v>
      </c>
      <c r="F40" s="24" t="s">
        <v>18</v>
      </c>
      <c r="G40" s="39">
        <v>1</v>
      </c>
      <c r="H40" s="35">
        <v>0.98929999999999996</v>
      </c>
      <c r="I40" s="67" t="s">
        <v>131</v>
      </c>
      <c r="J40" s="37"/>
      <c r="K40" s="37"/>
      <c r="L40" s="16"/>
      <c r="M40" s="32" t="s">
        <v>0</v>
      </c>
      <c r="N40" s="17" t="s">
        <v>51</v>
      </c>
      <c r="O40" s="44" t="s">
        <v>12</v>
      </c>
      <c r="P40" s="16" t="s">
        <v>23</v>
      </c>
      <c r="Q40" s="29" t="s">
        <v>5</v>
      </c>
      <c r="R40" s="29" t="s">
        <v>3</v>
      </c>
    </row>
    <row r="41" spans="1:18" ht="57.75" customHeight="1" x14ac:dyDescent="0.3">
      <c r="A41" s="102"/>
      <c r="B41" s="80"/>
      <c r="C41" s="108"/>
      <c r="D41" s="110"/>
      <c r="E41" s="56">
        <v>25</v>
      </c>
      <c r="F41" s="24" t="s">
        <v>20</v>
      </c>
      <c r="G41" s="39">
        <v>1</v>
      </c>
      <c r="H41" s="35">
        <v>1</v>
      </c>
      <c r="I41" s="63">
        <v>1</v>
      </c>
      <c r="J41" s="37"/>
      <c r="K41" s="37"/>
      <c r="L41" s="16"/>
      <c r="M41" s="32" t="s">
        <v>0</v>
      </c>
      <c r="N41" s="17" t="s">
        <v>51</v>
      </c>
      <c r="O41" s="44" t="s">
        <v>12</v>
      </c>
      <c r="P41" s="16" t="s">
        <v>21</v>
      </c>
      <c r="Q41" s="29" t="s">
        <v>2</v>
      </c>
      <c r="R41" s="29" t="s">
        <v>3</v>
      </c>
    </row>
    <row r="42" spans="1:18" ht="60" customHeight="1" x14ac:dyDescent="0.3">
      <c r="A42" s="102"/>
      <c r="B42" s="80"/>
      <c r="C42" s="108"/>
      <c r="D42" s="110"/>
      <c r="E42" s="56">
        <v>26</v>
      </c>
      <c r="F42" s="24" t="s">
        <v>22</v>
      </c>
      <c r="G42" s="39">
        <v>1</v>
      </c>
      <c r="H42" s="35">
        <v>0.94405594405594406</v>
      </c>
      <c r="I42" s="63">
        <v>0.98</v>
      </c>
      <c r="J42" s="37"/>
      <c r="K42" s="37"/>
      <c r="L42" s="16"/>
      <c r="M42" s="32" t="s">
        <v>0</v>
      </c>
      <c r="N42" s="17" t="s">
        <v>51</v>
      </c>
      <c r="O42" s="44" t="s">
        <v>12</v>
      </c>
      <c r="P42" s="16" t="s">
        <v>6</v>
      </c>
      <c r="Q42" s="29" t="s">
        <v>2</v>
      </c>
      <c r="R42" s="29" t="s">
        <v>3</v>
      </c>
    </row>
    <row r="43" spans="1:18" ht="76.5" customHeight="1" x14ac:dyDescent="0.3">
      <c r="A43" s="102"/>
      <c r="B43" s="80"/>
      <c r="C43" s="22" t="s">
        <v>44</v>
      </c>
      <c r="D43" s="18" t="s">
        <v>38</v>
      </c>
      <c r="E43" s="56">
        <v>27</v>
      </c>
      <c r="F43" s="24" t="s">
        <v>56</v>
      </c>
      <c r="G43" s="39">
        <v>0.1</v>
      </c>
      <c r="H43" s="59" t="s">
        <v>127</v>
      </c>
      <c r="I43" s="68" t="s">
        <v>127</v>
      </c>
      <c r="J43" s="35"/>
      <c r="K43" s="35"/>
      <c r="L43" s="16"/>
      <c r="M43" s="33" t="s">
        <v>14</v>
      </c>
      <c r="N43" s="17">
        <v>1</v>
      </c>
      <c r="O43" s="45" t="s">
        <v>11</v>
      </c>
      <c r="P43" s="16" t="s">
        <v>31</v>
      </c>
      <c r="Q43" s="29" t="s">
        <v>2</v>
      </c>
      <c r="R43" s="29" t="s">
        <v>54</v>
      </c>
    </row>
    <row r="44" spans="1:18" ht="71.25" customHeight="1" x14ac:dyDescent="0.3">
      <c r="A44" s="103"/>
      <c r="B44" s="80"/>
      <c r="C44" s="23" t="s">
        <v>45</v>
      </c>
      <c r="D44" s="18" t="s">
        <v>36</v>
      </c>
      <c r="E44" s="56">
        <v>28</v>
      </c>
      <c r="F44" s="24" t="s">
        <v>53</v>
      </c>
      <c r="G44" s="39">
        <v>1</v>
      </c>
      <c r="H44" s="35">
        <v>1</v>
      </c>
      <c r="I44" s="69">
        <v>1</v>
      </c>
      <c r="J44" s="37"/>
      <c r="K44" s="37"/>
      <c r="L44" s="16"/>
      <c r="M44" s="32" t="s">
        <v>0</v>
      </c>
      <c r="N44" s="17" t="s">
        <v>51</v>
      </c>
      <c r="O44" s="44" t="s">
        <v>12</v>
      </c>
      <c r="P44" s="16" t="s">
        <v>52</v>
      </c>
      <c r="Q44" s="29" t="s">
        <v>2</v>
      </c>
      <c r="R44" s="29" t="s">
        <v>3</v>
      </c>
    </row>
    <row r="45" spans="1:18" ht="14.1" customHeight="1" x14ac:dyDescent="0.35">
      <c r="R45" s="11" t="s">
        <v>122</v>
      </c>
    </row>
    <row r="46" spans="1:18" ht="14.1" hidden="1" customHeight="1" x14ac:dyDescent="0.35"/>
    <row r="47" spans="1:18" ht="14.1" hidden="1" customHeight="1" x14ac:dyDescent="0.35"/>
    <row r="48" spans="1:18" ht="14.1" hidden="1" customHeight="1" x14ac:dyDescent="0.35"/>
    <row r="49" ht="14.1" hidden="1" customHeight="1" x14ac:dyDescent="0.35"/>
    <row r="50" ht="14.1" hidden="1" customHeight="1" x14ac:dyDescent="0.35"/>
    <row r="51" ht="14.1" hidden="1" customHeight="1" x14ac:dyDescent="0.35"/>
    <row r="52" hidden="1" x14ac:dyDescent="0.35"/>
    <row r="53" hidden="1" x14ac:dyDescent="0.35"/>
  </sheetData>
  <autoFilter ref="A2:R45" xr:uid="{00000000-0009-0000-0000-000000000000}">
    <filterColumn colId="1" showButton="0"/>
  </autoFilter>
  <mergeCells count="45">
    <mergeCell ref="D9:D10"/>
    <mergeCell ref="D3:D4"/>
    <mergeCell ref="C9:C10"/>
    <mergeCell ref="C31:C35"/>
    <mergeCell ref="A24:A25"/>
    <mergeCell ref="A11:A18"/>
    <mergeCell ref="C11:C25"/>
    <mergeCell ref="D11:D25"/>
    <mergeCell ref="A19:A23"/>
    <mergeCell ref="B9:B26"/>
    <mergeCell ref="A31:A35"/>
    <mergeCell ref="D31:D35"/>
    <mergeCell ref="A6:A7"/>
    <mergeCell ref="D6:D7"/>
    <mergeCell ref="C3:C7"/>
    <mergeCell ref="M36:M38"/>
    <mergeCell ref="O36:O38"/>
    <mergeCell ref="A36:A44"/>
    <mergeCell ref="B40:B44"/>
    <mergeCell ref="B27:B39"/>
    <mergeCell ref="D27:D30"/>
    <mergeCell ref="A27:A30"/>
    <mergeCell ref="C40:C42"/>
    <mergeCell ref="C38:C39"/>
    <mergeCell ref="D36:D39"/>
    <mergeCell ref="D40:D42"/>
    <mergeCell ref="C27:C30"/>
    <mergeCell ref="L36:L38"/>
    <mergeCell ref="I36:I38"/>
    <mergeCell ref="P36:P38"/>
    <mergeCell ref="R36:R38"/>
    <mergeCell ref="Q36:Q38"/>
    <mergeCell ref="H1:K1"/>
    <mergeCell ref="A3:A5"/>
    <mergeCell ref="B3:B8"/>
    <mergeCell ref="A9:A10"/>
    <mergeCell ref="A1:F1"/>
    <mergeCell ref="G36:G38"/>
    <mergeCell ref="H36:H38"/>
    <mergeCell ref="J36:J38"/>
    <mergeCell ref="E36:E38"/>
    <mergeCell ref="F36:F38"/>
    <mergeCell ref="B2:C2"/>
    <mergeCell ref="K36:K38"/>
    <mergeCell ref="N36:N38"/>
  </mergeCells>
  <conditionalFormatting sqref="Q26:R26">
    <cfRule type="duplicateValues" dxfId="1" priority="2"/>
  </conditionalFormatting>
  <conditionalFormatting sqref="Q25:R25">
    <cfRule type="duplicateValues" dxfId="0" priority="1"/>
  </conditionalFormatting>
  <printOptions horizontalCentered="1"/>
  <pageMargins left="0.39370078740157483" right="0.39370078740157483" top="0.39370078740157483" bottom="0.39370078740157483" header="0" footer="0"/>
  <pageSetup scale="46" orientation="portrait" r:id="rId1"/>
  <headerFooter>
    <oddHeader xml:space="preserve">&amp;C 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26445EB563C4490206962DF13F12B" ma:contentTypeVersion="12" ma:contentTypeDescription="Create a new document." ma:contentTypeScope="" ma:versionID="2414642b1acecb97d15855b0a172ffc5">
  <xsd:schema xmlns:xsd="http://www.w3.org/2001/XMLSchema" xmlns:xs="http://www.w3.org/2001/XMLSchema" xmlns:p="http://schemas.microsoft.com/office/2006/metadata/properties" xmlns:ns2="647d198d-ce2d-4089-b971-a4560e405573" xmlns:ns3="54feb777-8c2a-4440-8142-7764fcd4b27f" targetNamespace="http://schemas.microsoft.com/office/2006/metadata/properties" ma:root="true" ma:fieldsID="1d82b0ea47acf89fc4ebf805642e1701" ns2:_="" ns3:_="">
    <xsd:import namespace="647d198d-ce2d-4089-b971-a4560e405573"/>
    <xsd:import namespace="54feb777-8c2a-4440-8142-7764fcd4b2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d198d-ce2d-4089-b971-a4560e405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eb777-8c2a-4440-8142-7764fcd4b2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18FBC7-8404-4963-A6DB-F22C135492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C077C0-4582-41F3-942D-D00D8FFFC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7d198d-ce2d-4089-b971-a4560e405573"/>
    <ds:schemaRef ds:uri="54feb777-8c2a-4440-8142-7764fcd4b2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F154B5-4875-4B86-8FDB-229BEB6CF25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de Mando 2018 v.2</vt:lpstr>
      <vt:lpstr>'Cuadro de Mando 2018 v.2'!Área_de_impresión</vt:lpstr>
      <vt:lpstr>'Cuadro de Mando 2018 v.2'!Títulos_a_imprimir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Arango Vargas</dc:creator>
  <cp:lastModifiedBy>Daniela Carolina Arango Vargas</cp:lastModifiedBy>
  <cp:lastPrinted>2020-06-28T17:34:12Z</cp:lastPrinted>
  <dcterms:created xsi:type="dcterms:W3CDTF">2018-12-11T15:33:16Z</dcterms:created>
  <dcterms:modified xsi:type="dcterms:W3CDTF">2021-10-09T04:59:01Z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0x01010019326445EB563C4490206962DF13F12B</vt:lpwstr>
  </property>
</Properties>
</file>