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codeName="ThisWorkbook"/>
  <mc:AlternateContent xmlns:mc="http://schemas.openxmlformats.org/markup-compatibility/2006">
    <mc:Choice Requires="x15">
      <x15ac:absPath xmlns:x15ac="http://schemas.microsoft.com/office/spreadsheetml/2010/11/ac" url="C:\Users\Pmartinez\Downloads\"/>
    </mc:Choice>
  </mc:AlternateContent>
  <xr:revisionPtr revIDLastSave="0" documentId="13_ncr:1_{950F3D3B-FC63-459C-B1D6-89E41C130012}" xr6:coauthVersionLast="36" xr6:coauthVersionMax="47" xr10:uidLastSave="{00000000-0000-0000-0000-000000000000}"/>
  <bookViews>
    <workbookView showHorizontalScroll="0" showVerticalScroll="0" showSheetTabs="0" xWindow="-120" yWindow="-120" windowWidth="19440" windowHeight="15000" activeTab="4" xr2:uid="{00000000-000D-0000-FFFF-FFFF00000000}"/>
  </bookViews>
  <sheets>
    <sheet name="Portada" sheetId="32" r:id="rId1"/>
    <sheet name="base Solicitudes de Información" sheetId="30" r:id="rId2"/>
    <sheet name="solc. acc.info. junio" sheetId="39" r:id="rId3"/>
    <sheet name="Comentario" sheetId="34" r:id="rId4"/>
    <sheet name="Análisis" sheetId="35" r:id="rId5"/>
    <sheet name="plantilla formula" sheetId="38" r:id="rId6"/>
    <sheet name="Solicitudes de acceso a la info" sheetId="37" state="hidden" r:id="rId7"/>
  </sheets>
  <externalReferences>
    <externalReference r:id="rId8"/>
    <externalReference r:id="rId9"/>
    <externalReference r:id="rId10"/>
    <externalReference r:id="rId11"/>
    <externalReference r:id="rId12"/>
  </externalReferences>
  <definedNames>
    <definedName name="_xlnm._FilterDatabase" localSheetId="1" hidden="1">'base Solicitudes de Información'!$B$19:$I$21</definedName>
    <definedName name="_xlnm._FilterDatabase" localSheetId="6" hidden="1">'Solicitudes de acceso a la info'!$CW$1:$CX$4</definedName>
    <definedName name="ATENDIDO_POR" localSheetId="5">#REF!</definedName>
    <definedName name="ATENDIDO_POR">'[1]DATOS-MATRIZ'!$B$4:$B$10</definedName>
    <definedName name="CAMBIO_DE_USO_DE_LAS_ZONAS_O_BIENES_DE_USO_PÚBLICO" localSheetId="5">#REF!</definedName>
    <definedName name="CAMBIO_DE_USO_DE_LAS_ZONAS_O_BIENES_DE_USO_PÚBLICO">#REF!</definedName>
    <definedName name="CANAL_REG">'[2]DATOS-MATRIZ'!$A$4:$A$8</definedName>
    <definedName name="CANAL_REGISTRO" localSheetId="5">#REF!</definedName>
    <definedName name="CANAL_REGISTRO">#REF!</definedName>
    <definedName name="ESTRATO" localSheetId="5">#REF!</definedName>
    <definedName name="ESTRATO">#REF!</definedName>
    <definedName name="GRADO_VULNERABILIDAD" localSheetId="5">#REF!</definedName>
    <definedName name="GRADO_VULNERABILIDAD">#REF!</definedName>
    <definedName name="IDENT_POBLACIONAL" localSheetId="5">#REF!</definedName>
    <definedName name="IDENT_POBLACIONAL">'[1]DATOS-MATRIZ'!$H$4:$H$11</definedName>
    <definedName name="LOCALIDAD" localSheetId="5">#REF!</definedName>
    <definedName name="LOCALIDAD">'[1]DATOS-MATRIZ'!#REF!</definedName>
    <definedName name="MATERIAL_ENTREGADO" localSheetId="5">#REF!</definedName>
    <definedName name="MATERIAL_ENTREGADO">'[1]DATOS-MATRIZ'!$F$4:$F$6</definedName>
    <definedName name="MAYO" localSheetId="5">'[3]DATOS-MATRIZ'!#REF!</definedName>
    <definedName name="MAYO">'[3]DATOS-MATRIZ'!#REF!</definedName>
    <definedName name="PUNTO_ATENCION" localSheetId="5">#REF!</definedName>
    <definedName name="PUNTO_ATENCION">'[4]DATOS-MATRIZ'!$C$4:$C$11</definedName>
    <definedName name="RANGO_EDAD" localSheetId="5">#REF!</definedName>
    <definedName name="RANGO_EDAD">#REF!</definedName>
    <definedName name="SEXO" localSheetId="5">#REF!</definedName>
    <definedName name="SEXO">'[1]DATOS-MATRIZ'!$D$4:$D$8</definedName>
    <definedName name="TEMA" localSheetId="5">#REF!</definedName>
    <definedName name="TEMA">'[1]DATOS-MATRIZ'!$K$4:$K$74</definedName>
    <definedName name="TIPO_CONSULTA" localSheetId="5">#REF!</definedName>
    <definedName name="TIPO_CONSULTA">#REF!</definedName>
    <definedName name="TIPO_SOLICITUD" localSheetId="5">#REF!</definedName>
    <definedName name="TIPO_SOLICITUD">#REF!</definedName>
    <definedName name="TRAMITE_SERVICIO">'[1]DATOS-MATRIZ'!$T$4:$T$13</definedName>
  </definedNames>
  <calcPr calcId="191028"/>
  <pivotCaches>
    <pivotCache cacheId="23"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 i="35" l="1"/>
  <c r="H24" i="35" l="1"/>
  <c r="H25" i="35"/>
  <c r="J24" i="35"/>
  <c r="C24" i="35"/>
  <c r="C25" i="35"/>
  <c r="K5" i="38" l="1"/>
  <c r="H6" i="38"/>
  <c r="O6" i="38" s="1"/>
  <c r="O5" i="38"/>
  <c r="L6" i="38"/>
  <c r="L5" i="38"/>
  <c r="N5" i="38"/>
  <c r="G6" i="38"/>
  <c r="G5" i="38"/>
  <c r="E6" i="38"/>
  <c r="E5" i="38"/>
  <c r="D6" i="38"/>
  <c r="D5" i="38"/>
  <c r="I21" i="30"/>
  <c r="H21" i="30"/>
  <c r="F21" i="30"/>
  <c r="E21" i="30"/>
  <c r="D21" i="30"/>
  <c r="C21" i="30"/>
  <c r="B21" i="30"/>
  <c r="I20" i="30"/>
  <c r="H20" i="30"/>
  <c r="F20" i="30"/>
  <c r="E20" i="30"/>
  <c r="D20" i="30"/>
  <c r="C20" i="30"/>
  <c r="B20" i="30"/>
  <c r="CX3" i="39"/>
  <c r="CX2" i="39"/>
  <c r="N6" i="38"/>
  <c r="K6" i="38" l="1"/>
  <c r="F6" i="38"/>
  <c r="F5" i="38"/>
  <c r="S151" i="38"/>
  <c r="S150" i="38"/>
  <c r="S149" i="38"/>
  <c r="S148" i="38"/>
  <c r="S147" i="38"/>
  <c r="S146" i="38"/>
  <c r="S145" i="38"/>
  <c r="S144" i="38"/>
  <c r="S143" i="38"/>
  <c r="S142" i="38"/>
  <c r="S141" i="38"/>
  <c r="S140" i="38"/>
  <c r="S139" i="38"/>
  <c r="S138" i="38"/>
  <c r="T137" i="38"/>
  <c r="S137" i="38"/>
  <c r="S136" i="38"/>
  <c r="T135" i="38"/>
  <c r="S135" i="38"/>
  <c r="S134" i="38"/>
  <c r="T133" i="38"/>
  <c r="S133" i="38"/>
  <c r="S132" i="38"/>
  <c r="T131" i="38"/>
  <c r="S131" i="38"/>
  <c r="S130" i="38"/>
  <c r="T129" i="38"/>
  <c r="S129" i="38"/>
  <c r="S128" i="38"/>
  <c r="T127" i="38"/>
  <c r="S127" i="38"/>
  <c r="S126" i="38"/>
  <c r="T125" i="38"/>
  <c r="S125" i="38"/>
  <c r="S124" i="38"/>
  <c r="T123" i="38"/>
  <c r="S123" i="38"/>
  <c r="S122" i="38"/>
  <c r="T121" i="38"/>
  <c r="S121" i="38"/>
  <c r="S120" i="38"/>
  <c r="U119" i="38"/>
  <c r="S119" i="38"/>
  <c r="V119" i="38" s="1"/>
  <c r="U118" i="38"/>
  <c r="T118" i="38"/>
  <c r="S118" i="38"/>
  <c r="V118" i="38" s="1"/>
  <c r="T117" i="38"/>
  <c r="S117" i="38"/>
  <c r="V117" i="38" s="1"/>
  <c r="S116" i="38"/>
  <c r="U115" i="38"/>
  <c r="S115" i="38"/>
  <c r="V115" i="38" s="1"/>
  <c r="U114" i="38"/>
  <c r="T114" i="38"/>
  <c r="S114" i="38"/>
  <c r="V114" i="38" s="1"/>
  <c r="T113" i="38"/>
  <c r="S113" i="38"/>
  <c r="V113" i="38" s="1"/>
  <c r="S112" i="38"/>
  <c r="U111" i="38"/>
  <c r="S111" i="38"/>
  <c r="V111" i="38" s="1"/>
  <c r="U110" i="38"/>
  <c r="T110" i="38"/>
  <c r="S110" i="38"/>
  <c r="V110" i="38" s="1"/>
  <c r="T109" i="38"/>
  <c r="S109" i="38"/>
  <c r="V109" i="38" s="1"/>
  <c r="S108" i="38"/>
  <c r="U107" i="38"/>
  <c r="S107" i="38"/>
  <c r="V107" i="38" s="1"/>
  <c r="U106" i="38"/>
  <c r="T106" i="38"/>
  <c r="S106" i="38"/>
  <c r="V106" i="38" s="1"/>
  <c r="T105" i="38"/>
  <c r="S105" i="38"/>
  <c r="V105" i="38" s="1"/>
  <c r="S104" i="38"/>
  <c r="U103" i="38"/>
  <c r="S103" i="38"/>
  <c r="V103" i="38" s="1"/>
  <c r="U102" i="38"/>
  <c r="T102" i="38"/>
  <c r="S102" i="38"/>
  <c r="V102" i="38" s="1"/>
  <c r="T101" i="38"/>
  <c r="S101" i="38"/>
  <c r="V101" i="38" s="1"/>
  <c r="S100" i="38"/>
  <c r="U99" i="38"/>
  <c r="S99" i="38"/>
  <c r="V99" i="38" s="1"/>
  <c r="U98" i="38"/>
  <c r="T98" i="38"/>
  <c r="S98" i="38"/>
  <c r="V98" i="38" s="1"/>
  <c r="T97" i="38"/>
  <c r="S97" i="38"/>
  <c r="V97" i="38" s="1"/>
  <c r="S96" i="38"/>
  <c r="U95" i="38"/>
  <c r="S95" i="38"/>
  <c r="V95" i="38" s="1"/>
  <c r="U94" i="38"/>
  <c r="T94" i="38"/>
  <c r="S94" i="38"/>
  <c r="V94" i="38" s="1"/>
  <c r="T93" i="38"/>
  <c r="S93" i="38"/>
  <c r="V93" i="38" s="1"/>
  <c r="S92" i="38"/>
  <c r="U91" i="38"/>
  <c r="S91" i="38"/>
  <c r="V91" i="38" s="1"/>
  <c r="U90" i="38"/>
  <c r="T90" i="38"/>
  <c r="S90" i="38"/>
  <c r="V90" i="38" s="1"/>
  <c r="T89" i="38"/>
  <c r="S89" i="38"/>
  <c r="V89" i="38" s="1"/>
  <c r="S88" i="38"/>
  <c r="U87" i="38"/>
  <c r="S87" i="38"/>
  <c r="V87" i="38" s="1"/>
  <c r="U86" i="38"/>
  <c r="T86" i="38"/>
  <c r="S86" i="38"/>
  <c r="V86" i="38" s="1"/>
  <c r="T85" i="38"/>
  <c r="S85" i="38"/>
  <c r="V85" i="38" s="1"/>
  <c r="S84" i="38"/>
  <c r="U83" i="38"/>
  <c r="S83" i="38"/>
  <c r="V83" i="38" s="1"/>
  <c r="U82" i="38"/>
  <c r="T82" i="38"/>
  <c r="S82" i="38"/>
  <c r="V82" i="38" s="1"/>
  <c r="T81" i="38"/>
  <c r="S81" i="38"/>
  <c r="V81" i="38" s="1"/>
  <c r="S80" i="38"/>
  <c r="U79" i="38"/>
  <c r="S79" i="38"/>
  <c r="V79" i="38" s="1"/>
  <c r="U78" i="38"/>
  <c r="T78" i="38"/>
  <c r="S78" i="38"/>
  <c r="V78" i="38" s="1"/>
  <c r="T77" i="38"/>
  <c r="S77" i="38"/>
  <c r="V77" i="38" s="1"/>
  <c r="S76" i="38"/>
  <c r="U75" i="38"/>
  <c r="S75" i="38"/>
  <c r="V75" i="38" s="1"/>
  <c r="U74" i="38"/>
  <c r="T74" i="38"/>
  <c r="S74" i="38"/>
  <c r="V74" i="38" s="1"/>
  <c r="S73" i="38"/>
  <c r="T73" i="38" s="1"/>
  <c r="S72" i="38"/>
  <c r="U71" i="38"/>
  <c r="S71" i="38"/>
  <c r="V71" i="38" s="1"/>
  <c r="U70" i="38"/>
  <c r="T70" i="38"/>
  <c r="S70" i="38"/>
  <c r="V70" i="38" s="1"/>
  <c r="S69" i="38"/>
  <c r="T69" i="38" s="1"/>
  <c r="S68" i="38"/>
  <c r="U67" i="38"/>
  <c r="S67" i="38"/>
  <c r="V67" i="38" s="1"/>
  <c r="V66" i="38"/>
  <c r="U66" i="38"/>
  <c r="S66" i="38"/>
  <c r="T66" i="38" s="1"/>
  <c r="V65" i="38"/>
  <c r="U65" i="38"/>
  <c r="S65" i="38"/>
  <c r="T65" i="38" s="1"/>
  <c r="S64" i="38"/>
  <c r="T64" i="38" s="1"/>
  <c r="V63" i="38"/>
  <c r="S63" i="38"/>
  <c r="T63" i="38" s="1"/>
  <c r="V62" i="38"/>
  <c r="U62" i="38"/>
  <c r="S62" i="38"/>
  <c r="T62" i="38" s="1"/>
  <c r="U61" i="38"/>
  <c r="S61" i="38"/>
  <c r="T61" i="38" s="1"/>
  <c r="S60" i="38"/>
  <c r="T60" i="38" s="1"/>
  <c r="V59" i="38"/>
  <c r="S59" i="38"/>
  <c r="T59" i="38" s="1"/>
  <c r="V58" i="38"/>
  <c r="U58" i="38"/>
  <c r="S58" i="38"/>
  <c r="T58" i="38" s="1"/>
  <c r="U57" i="38"/>
  <c r="S57" i="38"/>
  <c r="T57" i="38" s="1"/>
  <c r="S56" i="38"/>
  <c r="T56" i="38" s="1"/>
  <c r="V55" i="38"/>
  <c r="S55" i="38"/>
  <c r="T55" i="38" s="1"/>
  <c r="V54" i="38"/>
  <c r="U54" i="38"/>
  <c r="S54" i="38"/>
  <c r="T54" i="38" s="1"/>
  <c r="U53" i="38"/>
  <c r="S53" i="38"/>
  <c r="T53" i="38" s="1"/>
  <c r="S52" i="38"/>
  <c r="T52" i="38" s="1"/>
  <c r="V51" i="38"/>
  <c r="S51" i="38"/>
  <c r="T51" i="38" s="1"/>
  <c r="V50" i="38"/>
  <c r="U50" i="38"/>
  <c r="S50" i="38"/>
  <c r="T50" i="38" s="1"/>
  <c r="U49" i="38"/>
  <c r="S49" i="38"/>
  <c r="T49" i="38" s="1"/>
  <c r="S48" i="38"/>
  <c r="T48" i="38" s="1"/>
  <c r="V47" i="38"/>
  <c r="S47" i="38"/>
  <c r="T47" i="38" s="1"/>
  <c r="V46" i="38"/>
  <c r="U46" i="38"/>
  <c r="S46" i="38"/>
  <c r="T46" i="38" s="1"/>
  <c r="U45" i="38"/>
  <c r="S45" i="38"/>
  <c r="T45" i="38" s="1"/>
  <c r="S44" i="38"/>
  <c r="T44" i="38" s="1"/>
  <c r="V43" i="38"/>
  <c r="S43" i="38"/>
  <c r="T43" i="38" s="1"/>
  <c r="V42" i="38"/>
  <c r="U42" i="38"/>
  <c r="S42" i="38"/>
  <c r="T42" i="38" s="1"/>
  <c r="U41" i="38"/>
  <c r="S41" i="38"/>
  <c r="T41" i="38" s="1"/>
  <c r="S40" i="38"/>
  <c r="T40" i="38" s="1"/>
  <c r="V39" i="38"/>
  <c r="S39" i="38"/>
  <c r="T39" i="38" s="1"/>
  <c r="V38" i="38"/>
  <c r="U38" i="38"/>
  <c r="S38" i="38"/>
  <c r="T38" i="38" s="1"/>
  <c r="U37" i="38"/>
  <c r="S37" i="38"/>
  <c r="T37" i="38" s="1"/>
  <c r="S36" i="38"/>
  <c r="T36" i="38" s="1"/>
  <c r="V35" i="38"/>
  <c r="S35" i="38"/>
  <c r="T35" i="38" s="1"/>
  <c r="V34" i="38"/>
  <c r="U34" i="38"/>
  <c r="S34" i="38"/>
  <c r="T34" i="38" s="1"/>
  <c r="U33" i="38"/>
  <c r="S33" i="38"/>
  <c r="T33" i="38" s="1"/>
  <c r="S32" i="38"/>
  <c r="T32" i="38" s="1"/>
  <c r="V31" i="38"/>
  <c r="S31" i="38"/>
  <c r="T31" i="38" s="1"/>
  <c r="V30" i="38"/>
  <c r="U30" i="38"/>
  <c r="S30" i="38"/>
  <c r="T30" i="38" s="1"/>
  <c r="U29" i="38"/>
  <c r="S29" i="38"/>
  <c r="T29" i="38" s="1"/>
  <c r="S28" i="38"/>
  <c r="T28" i="38" s="1"/>
  <c r="V27" i="38"/>
  <c r="S27" i="38"/>
  <c r="T27" i="38" s="1"/>
  <c r="V26" i="38"/>
  <c r="U26" i="38"/>
  <c r="S26" i="38"/>
  <c r="T26" i="38" s="1"/>
  <c r="U25" i="38"/>
  <c r="S25" i="38"/>
  <c r="T25" i="38" s="1"/>
  <c r="S24" i="38"/>
  <c r="T24" i="38" s="1"/>
  <c r="V23" i="38"/>
  <c r="S23" i="38"/>
  <c r="T23" i="38" s="1"/>
  <c r="V22" i="38"/>
  <c r="U22" i="38"/>
  <c r="S22" i="38"/>
  <c r="T22" i="38" s="1"/>
  <c r="U21" i="38"/>
  <c r="S21" i="38"/>
  <c r="T21" i="38" s="1"/>
  <c r="S20" i="38"/>
  <c r="T20" i="38" s="1"/>
  <c r="S19" i="38"/>
  <c r="V19" i="38" s="1"/>
  <c r="S18" i="38"/>
  <c r="V18" i="38" s="1"/>
  <c r="S17" i="38"/>
  <c r="V17" i="38" s="1"/>
  <c r="S16" i="38"/>
  <c r="V16" i="38" s="1"/>
  <c r="S15" i="38"/>
  <c r="V15" i="38" s="1"/>
  <c r="S14" i="38"/>
  <c r="V14" i="38" s="1"/>
  <c r="S13" i="38"/>
  <c r="V13" i="38" s="1"/>
  <c r="S12" i="38"/>
  <c r="V12" i="38" s="1"/>
  <c r="S11" i="38"/>
  <c r="V11" i="38" s="1"/>
  <c r="S10" i="38"/>
  <c r="V10" i="38" s="1"/>
  <c r="V9" i="38"/>
  <c r="U9" i="38"/>
  <c r="S9" i="38"/>
  <c r="T9" i="38" s="1"/>
  <c r="V8" i="38"/>
  <c r="U8" i="38"/>
  <c r="T8" i="38"/>
  <c r="S8" i="38"/>
  <c r="T7" i="38"/>
  <c r="S7" i="38"/>
  <c r="V7" i="38" s="1"/>
  <c r="S6" i="38"/>
  <c r="V6" i="38" s="1"/>
  <c r="S1" i="38"/>
  <c r="A12" i="37"/>
  <c r="A13" i="37"/>
  <c r="A14" i="37"/>
  <c r="A15" i="37"/>
  <c r="A11" i="37"/>
  <c r="U5" i="38" l="1"/>
  <c r="V5" i="38"/>
  <c r="T6" i="38"/>
  <c r="U7" i="38"/>
  <c r="T10" i="38"/>
  <c r="T11" i="38"/>
  <c r="T12" i="38"/>
  <c r="T13" i="38"/>
  <c r="T14" i="38"/>
  <c r="T15" i="38"/>
  <c r="T16" i="38"/>
  <c r="T17" i="38"/>
  <c r="T18" i="38"/>
  <c r="T19" i="38"/>
  <c r="U20" i="38"/>
  <c r="V21" i="38"/>
  <c r="U24" i="38"/>
  <c r="V25" i="38"/>
  <c r="U28" i="38"/>
  <c r="V29" i="38"/>
  <c r="U32" i="38"/>
  <c r="V33" i="38"/>
  <c r="U36" i="38"/>
  <c r="V37" i="38"/>
  <c r="U40" i="38"/>
  <c r="V41" i="38"/>
  <c r="U44" i="38"/>
  <c r="V45" i="38"/>
  <c r="U48" i="38"/>
  <c r="V49" i="38"/>
  <c r="U52" i="38"/>
  <c r="V53" i="38"/>
  <c r="U56" i="38"/>
  <c r="V57" i="38"/>
  <c r="U60" i="38"/>
  <c r="V61" i="38"/>
  <c r="U64" i="38"/>
  <c r="V69" i="38"/>
  <c r="U69" i="38"/>
  <c r="V73" i="38"/>
  <c r="U73" i="38"/>
  <c r="V140" i="38"/>
  <c r="U140" i="38"/>
  <c r="T140" i="38"/>
  <c r="V144" i="38"/>
  <c r="U144" i="38"/>
  <c r="T144" i="38"/>
  <c r="V148" i="38"/>
  <c r="U148" i="38"/>
  <c r="T148" i="38"/>
  <c r="U6" i="38"/>
  <c r="U10" i="38"/>
  <c r="U11" i="38"/>
  <c r="U12" i="38"/>
  <c r="U13" i="38"/>
  <c r="U14" i="38"/>
  <c r="U15" i="38"/>
  <c r="U16" i="38"/>
  <c r="U17" i="38"/>
  <c r="U18" i="38"/>
  <c r="U19" i="38"/>
  <c r="V20" i="38"/>
  <c r="U23" i="38"/>
  <c r="V24" i="38"/>
  <c r="U27" i="38"/>
  <c r="V28" i="38"/>
  <c r="U31" i="38"/>
  <c r="V32" i="38"/>
  <c r="U35" i="38"/>
  <c r="V36" i="38"/>
  <c r="U39" i="38"/>
  <c r="V40" i="38"/>
  <c r="U43" i="38"/>
  <c r="V44" i="38"/>
  <c r="U47" i="38"/>
  <c r="V48" i="38"/>
  <c r="U51" i="38"/>
  <c r="V52" i="38"/>
  <c r="U55" i="38"/>
  <c r="V56" i="38"/>
  <c r="U59" i="38"/>
  <c r="V60" i="38"/>
  <c r="U63" i="38"/>
  <c r="V64" i="38"/>
  <c r="V68" i="38"/>
  <c r="U68" i="38"/>
  <c r="T68" i="38"/>
  <c r="V72" i="38"/>
  <c r="U72" i="38"/>
  <c r="T72" i="38"/>
  <c r="V76" i="38"/>
  <c r="U76" i="38"/>
  <c r="T76" i="38"/>
  <c r="V80" i="38"/>
  <c r="U80" i="38"/>
  <c r="T80" i="38"/>
  <c r="V84" i="38"/>
  <c r="U84" i="38"/>
  <c r="T84" i="38"/>
  <c r="V88" i="38"/>
  <c r="U88" i="38"/>
  <c r="T88" i="38"/>
  <c r="V92" i="38"/>
  <c r="U92" i="38"/>
  <c r="T92" i="38"/>
  <c r="V96" i="38"/>
  <c r="U96" i="38"/>
  <c r="T96" i="38"/>
  <c r="V100" i="38"/>
  <c r="U100" i="38"/>
  <c r="T100" i="38"/>
  <c r="V104" i="38"/>
  <c r="U104" i="38"/>
  <c r="T104" i="38"/>
  <c r="V108" i="38"/>
  <c r="U108" i="38"/>
  <c r="T108" i="38"/>
  <c r="V112" i="38"/>
  <c r="U112" i="38"/>
  <c r="T112" i="38"/>
  <c r="V116" i="38"/>
  <c r="U116" i="38"/>
  <c r="T116" i="38"/>
  <c r="V120" i="38"/>
  <c r="U120" i="38"/>
  <c r="T120" i="38"/>
  <c r="U77" i="38"/>
  <c r="U81" i="38"/>
  <c r="U85" i="38"/>
  <c r="U89" i="38"/>
  <c r="U93" i="38"/>
  <c r="U97" i="38"/>
  <c r="U101" i="38"/>
  <c r="U105" i="38"/>
  <c r="U109" i="38"/>
  <c r="U113" i="38"/>
  <c r="U117" i="38"/>
  <c r="V122" i="38"/>
  <c r="U122" i="38"/>
  <c r="V124" i="38"/>
  <c r="U124" i="38"/>
  <c r="V126" i="38"/>
  <c r="U126" i="38"/>
  <c r="V128" i="38"/>
  <c r="U128" i="38"/>
  <c r="V130" i="38"/>
  <c r="U130" i="38"/>
  <c r="V132" i="38"/>
  <c r="U132" i="38"/>
  <c r="V134" i="38"/>
  <c r="U134" i="38"/>
  <c r="V136" i="38"/>
  <c r="U136" i="38"/>
  <c r="V138" i="38"/>
  <c r="U138" i="38"/>
  <c r="V141" i="38"/>
  <c r="U141" i="38"/>
  <c r="T141" i="38"/>
  <c r="V145" i="38"/>
  <c r="U145" i="38"/>
  <c r="T145" i="38"/>
  <c r="V149" i="38"/>
  <c r="U149" i="38"/>
  <c r="T149" i="38"/>
  <c r="T67" i="38"/>
  <c r="T71" i="38"/>
  <c r="T75" i="38"/>
  <c r="T79" i="38"/>
  <c r="T83" i="38"/>
  <c r="T87" i="38"/>
  <c r="T91" i="38"/>
  <c r="T95" i="38"/>
  <c r="T99" i="38"/>
  <c r="T103" i="38"/>
  <c r="T107" i="38"/>
  <c r="T111" i="38"/>
  <c r="T115" i="38"/>
  <c r="T119" i="38"/>
  <c r="T122" i="38"/>
  <c r="T124" i="38"/>
  <c r="T126" i="38"/>
  <c r="T128" i="38"/>
  <c r="T130" i="38"/>
  <c r="T132" i="38"/>
  <c r="T134" i="38"/>
  <c r="T136" i="38"/>
  <c r="T138" i="38"/>
  <c r="V142" i="38"/>
  <c r="U142" i="38"/>
  <c r="T142" i="38"/>
  <c r="V146" i="38"/>
  <c r="U146" i="38"/>
  <c r="T146" i="38"/>
  <c r="V150" i="38"/>
  <c r="U150" i="38"/>
  <c r="T150" i="38"/>
  <c r="V121" i="38"/>
  <c r="U121" i="38"/>
  <c r="V123" i="38"/>
  <c r="U123" i="38"/>
  <c r="V125" i="38"/>
  <c r="U125" i="38"/>
  <c r="V127" i="38"/>
  <c r="U127" i="38"/>
  <c r="V129" i="38"/>
  <c r="U129" i="38"/>
  <c r="V131" i="38"/>
  <c r="U131" i="38"/>
  <c r="V133" i="38"/>
  <c r="U133" i="38"/>
  <c r="V135" i="38"/>
  <c r="U135" i="38"/>
  <c r="V137" i="38"/>
  <c r="U137" i="38"/>
  <c r="V139" i="38"/>
  <c r="U139" i="38"/>
  <c r="T139" i="38"/>
  <c r="V143" i="38"/>
  <c r="U143" i="38"/>
  <c r="T143" i="38"/>
  <c r="V147" i="38"/>
  <c r="U147" i="38"/>
  <c r="T147" i="38"/>
  <c r="V151" i="38"/>
  <c r="U151" i="38"/>
  <c r="T151"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PC7161</author>
  </authors>
  <commentList>
    <comment ref="L4" authorId="0" shapeId="0" xr:uid="{BA1FB227-D0DC-4F80-9A54-F7AC3FB4FE7D}">
      <text>
        <r>
          <rPr>
            <b/>
            <sz val="9"/>
            <color indexed="81"/>
            <rFont val="Tahoma"/>
            <family val="2"/>
          </rPr>
          <t>PC7161:Cpquintero:
fecha según reporte</t>
        </r>
        <r>
          <rPr>
            <sz val="9"/>
            <color indexed="81"/>
            <rFont val="Tahoma"/>
            <family val="2"/>
          </rPr>
          <t xml:space="preserve">
Normalmente las peticiones se toman es desde la fecha de ingreso</t>
        </r>
      </text>
    </comment>
    <comment ref="N4" authorId="0" shapeId="0" xr:uid="{203BCAE7-34AC-4A91-BE5C-E132E4680EC1}">
      <text>
        <r>
          <rPr>
            <b/>
            <sz val="9"/>
            <color indexed="81"/>
            <rFont val="Tahoma"/>
            <family val="2"/>
          </rPr>
          <t>PC7161:Cpquintero:
fecha según fórmula</t>
        </r>
        <r>
          <rPr>
            <sz val="9"/>
            <color indexed="81"/>
            <rFont val="Tahoma"/>
            <family val="2"/>
          </rPr>
          <t xml:space="preserve">
</t>
        </r>
      </text>
    </comment>
    <comment ref="O4" authorId="0" shapeId="0" xr:uid="{9E7BD4C9-6941-4E69-B681-4DCC7F16D453}">
      <text>
        <r>
          <rPr>
            <b/>
            <sz val="9"/>
            <color indexed="81"/>
            <rFont val="Tahoma"/>
            <family val="2"/>
          </rPr>
          <t>PC7161:</t>
        </r>
        <r>
          <rPr>
            <sz val="9"/>
            <color indexed="81"/>
            <rFont val="Tahoma"/>
            <family val="2"/>
          </rPr>
          <t>Cpquintero:
datos según formula</t>
        </r>
      </text>
    </comment>
  </commentList>
</comments>
</file>

<file path=xl/sharedStrings.xml><?xml version="1.0" encoding="utf-8"?>
<sst xmlns="http://schemas.openxmlformats.org/spreadsheetml/2006/main" count="680" uniqueCount="240">
  <si>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</si>
  <si>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</si>
  <si>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</si>
  <si>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</si>
  <si>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</si>
  <si>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</si>
  <si>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</si>
  <si>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</si>
  <si>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</si>
  <si>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</si>
  <si>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</si>
  <si>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</si>
  <si>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</si>
  <si>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</si>
  <si>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</si>
  <si>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</si>
  <si>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</si>
  <si>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</si>
  <si>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</si>
  <si>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</si>
  <si>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</si>
  <si>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</si>
  <si>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</si>
  <si>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</si>
  <si>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</si>
  <si>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</si>
  <si>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</si>
  <si>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</si>
  <si>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</si>
  <si>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</si>
  <si>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</si>
  <si>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</si>
  <si>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</si>
  <si>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</si>
  <si>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</si>
  <si>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</si>
  <si>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</si>
  <si>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</si>
  <si>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</si>
  <si>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</si>
  <si>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</si>
  <si>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</si>
  <si>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</si>
  <si>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</si>
  <si>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</si>
  <si>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</si>
  <si>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</si>
  <si>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</si>
  <si>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</si>
  <si>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</si>
  <si>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</si>
  <si>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</si>
  <si>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</si>
  <si>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</si>
  <si>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</si>
  <si>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</si>
  <si>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</si>
  <si>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</si>
  <si>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</si>
  <si>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</si>
  <si>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</si>
  <si>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</si>
  <si>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</si>
  <si>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</si>
  <si>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</si>
  <si>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</si>
  <si>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</si>
  <si>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</si>
  <si>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</si>
  <si>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</si>
  <si>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</si>
  <si>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</si>
  <si>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</si>
  <si>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</si>
  <si>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</si>
  <si>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</si>
  <si>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</si>
  <si>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</si>
  <si>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</si>
  <si>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</si>
  <si>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</si>
  <si>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</si>
  <si>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</si>
  <si>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</si>
  <si>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</si>
  <si>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</si>
  <si>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</si>
  <si>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</si>
  <si>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</si>
  <si>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</si>
  <si>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</si>
  <si>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</si>
  <si>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</si>
  <si>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</si>
  <si>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</si>
  <si>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</si>
  <si>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</si>
  <si>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</si>
  <si>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</si>
  <si>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GOBIERNO</t>
  </si>
  <si>
    <t>ENTIDADES DISTRITALES</t>
  </si>
  <si>
    <t>DEFENSORIA DEL ESPACIO PUBLICO</t>
  </si>
  <si>
    <t>Oficina de Atencion a la Ciudadania | Puede Consolidar | Trasladar Entidades</t>
  </si>
  <si>
    <t>AREA DE ATENCION A LA CIUDADANIA</t>
  </si>
  <si>
    <t>ESPACIO PUBLICO</t>
  </si>
  <si>
    <t>SERVICIO A LA CIUDADANIA</t>
  </si>
  <si>
    <t>ATENCION A LA CIUDADANIA</t>
  </si>
  <si>
    <t>Activo</t>
  </si>
  <si>
    <t>SOLICITUD DE ACCESO A LA INFORMACION</t>
  </si>
  <si>
    <t>En tramite - Por traslado</t>
  </si>
  <si>
    <t>ESTRATEGICO</t>
  </si>
  <si>
    <t>false</t>
  </si>
  <si>
    <t>true</t>
  </si>
  <si>
    <t xml:space="preserve"> </t>
  </si>
  <si>
    <t>Registro para atencion</t>
  </si>
  <si>
    <t>En nombre propio</t>
  </si>
  <si>
    <t>Recibida</t>
  </si>
  <si>
    <t>Gestion oportuna (DTL)</t>
  </si>
  <si>
    <t>0-3.</t>
  </si>
  <si>
    <t>GESTIONADOS</t>
  </si>
  <si>
    <t>GESTIONADO</t>
  </si>
  <si>
    <t>WEB</t>
  </si>
  <si>
    <t>Natural</t>
  </si>
  <si>
    <t>Peticionario Identificado</t>
  </si>
  <si>
    <t>Cedula de ciudadania</t>
  </si>
  <si>
    <t>Por el ciudadano</t>
  </si>
  <si>
    <t>PERIODO ACTUAL</t>
  </si>
  <si>
    <t>TRASLADO DE PETICION POR COMPETENCIA</t>
  </si>
  <si>
    <t>TRASLADO A ENTIDADES DISTRITALES</t>
  </si>
  <si>
    <t>Cerrado - Por no competencia</t>
  </si>
  <si>
    <t>MISIONAL</t>
  </si>
  <si>
    <t>pone para conocimiento de la ciudadanía en general, el informe correspondiente a las Solicitudes de Acceso a la Información que han sido allegadas a la entidad durante el periodo indicado</t>
  </si>
  <si>
    <t>Comentario general</t>
  </si>
  <si>
    <t>Número de solicitudes de Infomación recibidas</t>
  </si>
  <si>
    <t>Número de solicitudes de información trasladadas  a otra entidad</t>
  </si>
  <si>
    <t>Número de solicitudes de información respondidas a la fecha del reporte</t>
  </si>
  <si>
    <t>Número de solicitudes en las que se negó la solicitud de información</t>
  </si>
  <si>
    <t>Análisis del período</t>
  </si>
  <si>
    <t>Nota importante</t>
  </si>
  <si>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</si>
  <si>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</si>
  <si>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</si>
  <si>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</si>
  <si>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</si>
  <si>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</si>
  <si>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</si>
  <si>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</si>
  <si>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t>Número petición2</t>
  </si>
  <si>
    <t>ESTUDIO DE LA VIABILIDAD DE LAS SOLICITUDES DE ADMINISTRACION DE BIENES PUBLICOS</t>
  </si>
  <si>
    <t>En tramite por asignar - trasladar</t>
  </si>
  <si>
    <t>Solucionado - Por asignacion</t>
  </si>
  <si>
    <t>08 - KENNEDY</t>
  </si>
  <si>
    <t>PENDIENTE</t>
  </si>
  <si>
    <t>Olga Lucia Mesa Moreno</t>
  </si>
  <si>
    <t>omesa32</t>
  </si>
  <si>
    <t>Solucionado - Por traslado</t>
  </si>
  <si>
    <t>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t>
  </si>
  <si>
    <t xml:space="preserve">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</si>
  <si>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SEBASTIAN  RAMIREZ HENAO</t>
  </si>
  <si>
    <t>sramirezh@findeter.gov.co</t>
  </si>
  <si>
    <t>113 - BAVARIA</t>
  </si>
  <si>
    <t>COOPERATIVA DE SUB-OFICIALES</t>
  </si>
  <si>
    <t>SECRETARIA DE PLANEACION</t>
  </si>
  <si>
    <t xml:space="preserve">REFERENCIA  CONTRATO 136/2021 - REALIZAR LA ESTRUCTURACION INTEGRAL DEL PROYECTO LINEA  2 DEL METRO DE BOGOTA  INCLUYENDO LOS COMPONENTES LEGAL  DE RIESGOS  TECNICO Y  FINANCIERO ASUNTO  SOLICITUD DE INFORMACION SOBRE EL COMPONENTE PREDIAL DEL CONTRATO DE LA REFERENCIA </t>
  </si>
  <si>
    <t xml:space="preserve">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t>
  </si>
  <si>
    <t xml:space="preserve">JULIANA  CALA </t>
  </si>
  <si>
    <t>jcala@fdn.com.co</t>
  </si>
  <si>
    <t>CL 71 6 14</t>
  </si>
  <si>
    <t>02 - CHAPINERO</t>
  </si>
  <si>
    <t>88 - EL REFUGIO</t>
  </si>
  <si>
    <t>LOS ROSALES</t>
  </si>
  <si>
    <t>Registro - con preclasificacion</t>
  </si>
  <si>
    <t>APROPIACION E INTERVENCION EN EL ESPACIO PUBLICO. SOLICITO CONOCER EL PERMISO O NORMA QUE PERMITE CERRAR  INTERVENIR UNA ZONA VERDE PARALELA A UN CAMINO PEATONAL Y ADJUNTANDOLA AL INMUEBLE.</t>
  </si>
  <si>
    <t>12 - BARRIOS UNIDOS</t>
  </si>
  <si>
    <t>98 - LOS ALCAZARES</t>
  </si>
  <si>
    <t>ALCAZARES</t>
  </si>
  <si>
    <t xml:space="preserve">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</si>
  <si>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Anonimo</t>
  </si>
  <si>
    <t>ANONIMO</t>
  </si>
  <si>
    <t>SECRETARIA DE GOBIERNO</t>
  </si>
  <si>
    <t>Registrada</t>
  </si>
  <si>
    <t xml:space="preserve">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t>
  </si>
  <si>
    <t xml:space="preserve">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</si>
  <si>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ELKYN  FAJARDO FAJARDO</t>
  </si>
  <si>
    <t>elkyn.fajardo@hotmail.com</t>
  </si>
  <si>
    <r>
      <rPr>
        <b/>
        <vertAlign val="superscript"/>
        <sz val="13"/>
        <rFont val="Museo Sans 300"/>
        <family val="3"/>
      </rPr>
      <t>Nota:</t>
    </r>
    <r>
      <rPr>
        <vertAlign val="superscript"/>
        <sz val="13"/>
        <rFont val="Museo Sans 300"/>
        <family val="3"/>
      </rPr>
      <t xml:space="preserve"> Según el Decreto 491 de 2020, el tiempo para dar respuesta a las solicitudes de información es de 20 día hábiles</t>
    </r>
  </si>
  <si>
    <t>p2</t>
  </si>
  <si>
    <t>Zulma Yazmin Lopez Vasquez</t>
  </si>
  <si>
    <t>hoy</t>
  </si>
  <si>
    <t>Solicitudes de Acceso a la Información</t>
  </si>
  <si>
    <t>Cálculo Fórmula</t>
  </si>
  <si>
    <t>No. Petición</t>
  </si>
  <si>
    <t>Fecha Finalización</t>
  </si>
  <si>
    <t>Fecha de Asignación</t>
  </si>
  <si>
    <t>Fecha de Respuesta</t>
  </si>
  <si>
    <t>Tiempo</t>
  </si>
  <si>
    <t>Gestión de Tiempo (días)</t>
  </si>
  <si>
    <t>491/1755</t>
  </si>
  <si>
    <t>fecha vencimiento</t>
  </si>
  <si>
    <r>
      <t xml:space="preserve">tiempo de respuesta </t>
    </r>
    <r>
      <rPr>
        <b/>
        <sz val="9"/>
        <color rgb="FFFF0000"/>
        <rFont val="Segoe UI"/>
        <family val="2"/>
      </rPr>
      <t>en rojo fuera de terminos</t>
    </r>
  </si>
  <si>
    <t>tiempo de ley</t>
  </si>
  <si>
    <t>comparación de fecha de vencimiento</t>
  </si>
  <si>
    <t>semaforo</t>
  </si>
  <si>
    <t>festivos 2022</t>
  </si>
  <si>
    <t>Item</t>
  </si>
  <si>
    <t>Columna1</t>
  </si>
  <si>
    <t>zlopez4177</t>
  </si>
  <si>
    <t>El estado en el cual se encuentran las solicitudes clasificadas como de acceso a la información, es el que se detalla a continuación:
► Una (1)  se trasladaron a otras entidades por competencia.
► Una (1)  Respondida a la fecha del reporte.</t>
  </si>
  <si>
    <t>Julio 2022</t>
  </si>
  <si>
    <r>
      <rPr>
        <b/>
        <sz val="14"/>
        <color theme="1"/>
        <rFont val="Calibri"/>
        <family val="2"/>
        <scheme val="minor"/>
      </rPr>
      <t>REPORTE  GESTIÓN DE PETICIONES</t>
    </r>
    <r>
      <rPr>
        <sz val="11"/>
        <color theme="1"/>
        <rFont val="Calibri"/>
        <family val="2"/>
        <scheme val="minor"/>
      </rPr>
      <t xml:space="preserve">
Fecha:  2022- 07- 01    a   2022 - 07 - 31
Estado de Petición:  Al Periodo
</t>
    </r>
  </si>
  <si>
    <t xml:space="preserve">ASUNTO  SOLICITUD INFORMACION ENTIDAD QUE TIENE A CARGO PREDIO EN SUBA  CON FUNDAMENTO EN EL ARTICULO 23 DE LA CONSTITUCION POLITICA DE COLOMBIA Y LA LEY 1755 DE 2015 ?POR MEDIO DE LA CUAL SE REGULA EL DERECHO FUNDAMENTAL DE PETICION Y SE SUSTITUYE UN TITULO DEL CODIGO DE PROCEDIMIENTO ADMINISTRATIVO Y DE LO CONTENCIOSO ADMINISTRATIVO?  ME DIRIJO A USTEDES MUY RESPETUOSAMENTE PARA FORMULAR LA SIGUIENTE INFORMACION  1. INFORMACION DEL PROPIETARIO DEL PREDIO UBICADO EN LA LOCALIDAD DE SUBA EN LA CARRERA 144 NO. 136 A AL LADO DEL JARDIN DORADITO LAGUNERO Y EL JARDIN CURRUCUTU.  </t>
  </si>
  <si>
    <t xml:space="preserve">Reciba un cordial saludo  apreciado Ciudadano(a)  Una vez analizada su peticion y de acuerdo con la ley 1755 de 2015  trasladamos su caso a la Unidad Administrativa Especial de Catastro Distrital CATASTRO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</si>
  <si>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KELLY  SANCHEZ TORRES</t>
  </si>
  <si>
    <t>ciudadano.bogota01@gmail.com</t>
  </si>
  <si>
    <t>CATASTRO</t>
  </si>
  <si>
    <t>ASESORIA EN LA ADMINISTRACION Y SOSTENIBILIDAD DEL ESPACIO PUBLICO</t>
  </si>
  <si>
    <t xml:space="preserve">BOGOTA  JUNIO 22 DE 2022    SENORES ALCALDIA LOCAL DE ENGATIVA DEPARTAMENTO DEL ESPACIO PUBLICO  INSTITUTO DISTRITAL DE RECREACION Y DEPORTE  LA CIUDAD.   ASUNTO  SOLICITUD LISTADO INVENTARIO DEL MOBILIARIO URBANO  Y DE LOS EQUIPAMIENTOS DEPORTIVOS Y RECREATIVOS    ALEXANDRA ORTIZ BOCACHICA  MAYOR DE EDAD  IDENTIFICADA CON CEDULA DE CIUDADANIA NO. 52.359.987 DE BOGOTA  CORREO DE NOTIFICACION ALEXANDRAORTIZB@OUTLOOK.COM TELEFONO 3007382360  EN EJERCICIO DEL DERECHO CONSTITUCIONALMENTE PROTEGIDO DE PETICION ME PERMITO SOLICITARLES A USTEDES ORIGINAL Y COPIA DEL LISTADO INVENTARIO DEL MOBILIARIO URBANO Y DE LOS EQUIPAMIENTOS DEPORTIVOS Y RECREATIVOS.  BOGOTA LOCALIDAD (10) ENGATIVA  UPZ (29) MINUTO DE DIOS   DE IGUAL MANERA  QUISIERA SOLICITAR ADICIONALMENTE GUIA DE INSTRUCCION PARA ACCEDER A LA INFORMACION TODA VEZ QUE ENCONTRANDOSE DETALLADO DE LA MISMA NO ES FACIL SABER CUAL ES EL TRAMITE PARA OBTENER EL CERTIFICADO.    AGRADEZCO SU ATENCION Y ESPERO RESPUESTA EN LOS TERMINOS ESTIPULADOS POR LA LEY.  </t>
  </si>
  <si>
    <t xml:space="preserve">Reciba un cordial saludo  apreciada ciudadana  Su solicitud ha sido asignada a la Subdireccion de Administracion Inmobiliaria y Espacio Publico de la Defensoria del Espacio Publico con el radicado Orfeo Dadep No.20224080169932  con el numero Sdqs 2738872022 por ser reiterativa. Puede hacer seguimiento a su solicitud a traves de Bogota te escucha-Sistema de Quejas y Soluciones con los numeros Sdqs 2738872022 y 2739082022  y en https //www.dadep.gov.co/consulte-estado-su-radicado con el Orfeo No. 20224080169932 con el codigo de verificacion 4e6e6  Feliz dia </t>
  </si>
  <si>
    <t>ALEXANDRA   ORTIZ  BOCACHICA</t>
  </si>
  <si>
    <t>alexandraortizb@outlook.com</t>
  </si>
  <si>
    <t>DG 32A 34 28  TO 5 AP 104</t>
  </si>
  <si>
    <t>dependencia2</t>
  </si>
  <si>
    <t>1 días</t>
  </si>
  <si>
    <t>5 días</t>
  </si>
  <si>
    <t xml:space="preserve">Durante el mes de julio de 2022, se recibieron dos (02) solicitudes clasificadas como de acceso a la información.
</t>
  </si>
  <si>
    <t xml:space="preserve">BOGOTA  JUNIO 22 DE 2022    SENORES ALCALDIA LOCAL DE ENGATIVA DEPARTAMENTO DEL ESPACIO PUBLICO  INSTITUTO DISTRITAL DE RECREACION Y DEPORTE  LA CIUDAD.   ASUNTO  SOLICITUD LISTADO INVENTARIO DEL MOBILIARIO URBANO  Y DE LOS EQUIPAMIENTOS DEPORTIVOS Y RECREATIVOS   EN EJERCICIO DEL DERECHO CONSTITUCIONALMENTE PROTEGIDO DE PETICION ME PERMITO SOLICITARLES A USTEDES ORIGINAL Y COPIA DEL LISTADO INVENTARIO DEL MOBILIARIO URBANO Y DE LOS EQUIPAMIENTOS DEPORTIVOS Y RECREATIVOS.  BOGOTA LOCALIDAD (10) ENGATIVA  UPZ (29) MINUTO DE DIOS   DE IGUAL MANERA  QUISIERA SOLICITAR ADICIONALMENTE GUIA DE INSTRUCCION PARA ACCEDER A LA INFORMACION TODA VEZ QUE ENCONTRANDOSE DETALLADO DE LA MISMA NO ES FACIL SABER CUAL ES EL TRAMITE PARA OBTENER EL CERTIFICADO.    AGRADEZCO SU ATENCION Y ESPERO RESPUESTA EN LOS TERMINOS ESTIPULADOS POR LA LEY.  </t>
  </si>
  <si>
    <r>
      <rPr>
        <sz val="12"/>
        <color theme="1"/>
        <rFont val="Museo Sans 300"/>
        <family val="3"/>
      </rPr>
      <t xml:space="preserve">De conformidad con lo establecido en el artículo 5 del Decreto 491 de 2020 para las solicitudes de información radicadas durante la emergencia sanitaria, el tiempo de respuesta es era de veinte (20) días hábiles. Sin embargo, de acuerdo a las disposiciones de la Ley 2207 de 2022 </t>
    </r>
    <r>
      <rPr>
        <i/>
        <sz val="12"/>
        <color theme="2" tint="-0.749992370372631"/>
        <rFont val="Museo Sans 300"/>
        <family val="3"/>
      </rPr>
      <t>“Por medio del cual se modifica el Decreto legislativo 491 de 2020”, que derogó el articulo 2 y 3 del Decreto 491 de 2020 donde se ampliaban los términos de respuesta por emergencia sanitaria y el retorno a los tiempos establecidos en la Ley 1755 del 2015."</t>
    </r>
    <r>
      <rPr>
        <sz val="12"/>
        <color theme="1"/>
        <rFont val="Museo Sans 300"/>
        <family val="3"/>
      </rPr>
      <t xml:space="preserve"> el cuál, deroga el artículo 5 del Decreto 491 de 2020 los tiempos otorgados para las peticiones radicadas durante la emergencia sanitaria y retoma los tiempos de respuesta establecidos en la Ley 1755 del 2015 desde el 18 de mayo en adelante.</t>
    </r>
    <r>
      <rPr>
        <b/>
        <sz val="12"/>
        <color theme="1"/>
        <rFont val="Museo Sans 300"/>
        <family val="3"/>
      </rPr>
      <t xml:space="preserve">
</t>
    </r>
    <r>
      <rPr>
        <sz val="12"/>
        <color theme="1"/>
        <rFont val="Museo Sans 300"/>
        <family val="3"/>
      </rPr>
      <t>Es de aclarar que las peticiones que ingresaron hasta el 17 de mayo, estan cobijadas por el Decreto 491 del 2022, las recibidas desde el 18 de mayo en adelante, aplica los términos de respuesta de la Ley 1755 del 2015. Por tanto al retomar el término legal establecido las solicitudes de acceso a la información son de</t>
    </r>
    <r>
      <rPr>
        <b/>
        <sz val="12"/>
        <color theme="1"/>
        <rFont val="Museo Sans 300"/>
        <family val="3"/>
      </rPr>
      <t xml:space="preserve"> diez (10) días hábiles.</t>
    </r>
  </si>
  <si>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</si>
  <si>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r>
      <rPr>
        <b/>
        <sz val="10.5"/>
        <color theme="0"/>
        <rFont val="Calibri"/>
        <family val="2"/>
      </rPr>
      <t>Número petición</t>
    </r>
    <r>
      <rPr>
        <sz val="14"/>
        <color theme="0"/>
        <rFont val="Calibri"/>
        <family val="2"/>
        <scheme val="minor"/>
      </rPr>
      <t xml:space="preserve">
Numero de registro en el Sistema</t>
    </r>
  </si>
  <si>
    <r>
      <rPr>
        <b/>
        <sz val="10.5"/>
        <color theme="0"/>
        <rFont val="Calibri"/>
        <family val="2"/>
      </rPr>
      <t>Fecha ingreso</t>
    </r>
    <r>
      <rPr>
        <sz val="14"/>
        <color theme="0"/>
        <rFont val="Calibri"/>
        <family val="2"/>
        <scheme val="minor"/>
      </rPr>
      <t xml:space="preserve"> Bogotá Te Escucha</t>
    </r>
  </si>
  <si>
    <r>
      <rPr>
        <b/>
        <sz val="10.5"/>
        <color theme="0"/>
        <rFont val="Calibri"/>
        <family val="2"/>
      </rPr>
      <t>Fecha Límite</t>
    </r>
    <r>
      <rPr>
        <sz val="14"/>
        <color theme="0"/>
        <rFont val="Calibri"/>
        <family val="2"/>
        <scheme val="minor"/>
      </rPr>
      <t xml:space="preserve"> de Respuesta a partir de la norma</t>
    </r>
  </si>
  <si>
    <r>
      <rPr>
        <b/>
        <sz val="10.5"/>
        <color theme="0"/>
        <rFont val="Calibri"/>
        <family val="2"/>
      </rPr>
      <t>Fecha de Asignación</t>
    </r>
    <r>
      <rPr>
        <sz val="14"/>
        <color theme="0"/>
        <rFont val="Calibri"/>
        <family val="2"/>
        <scheme val="minor"/>
      </rPr>
      <t xml:space="preserve"> a la Entidad</t>
    </r>
  </si>
  <si>
    <r>
      <rPr>
        <b/>
        <sz val="10.5"/>
        <color theme="0"/>
        <rFont val="Calibri"/>
        <family val="2"/>
      </rPr>
      <t>Gestión de Tiempo</t>
    </r>
    <r>
      <rPr>
        <sz val="14"/>
        <color theme="0"/>
        <rFont val="Calibri"/>
        <family val="2"/>
        <scheme val="minor"/>
      </rPr>
      <t xml:space="preserve"> en días de la petición</t>
    </r>
  </si>
  <si>
    <r>
      <rPr>
        <b/>
        <sz val="10.5"/>
        <color theme="0"/>
        <rFont val="Calibri"/>
        <family val="2"/>
      </rPr>
      <t>Gestión de Tiempo</t>
    </r>
    <r>
      <rPr>
        <sz val="14"/>
        <color theme="0"/>
        <rFont val="Calibri"/>
        <family val="2"/>
        <scheme val="minor"/>
      </rPr>
      <t xml:space="preserve"> en días de la petición de la Entidad</t>
    </r>
  </si>
  <si>
    <t>Observación</t>
  </si>
  <si>
    <r>
      <rPr>
        <sz val="12"/>
        <color theme="1"/>
        <rFont val="Museo Sans 300"/>
        <family val="3"/>
      </rPr>
      <t xml:space="preserve">Al revisar el reporte del </t>
    </r>
    <r>
      <rPr>
        <b/>
        <sz val="12"/>
        <color theme="1"/>
        <rFont val="Museo Sans 300"/>
        <family val="3"/>
      </rPr>
      <t xml:space="preserve">mes de julio </t>
    </r>
    <r>
      <rPr>
        <sz val="12"/>
        <color theme="1"/>
        <rFont val="Museo Sans 300"/>
        <family val="3"/>
      </rPr>
      <t>de las</t>
    </r>
    <r>
      <rPr>
        <b/>
        <sz val="12"/>
        <color theme="1"/>
        <rFont val="Museo Sans 300"/>
        <family val="3"/>
      </rPr>
      <t xml:space="preserve"> dos (02) </t>
    </r>
    <r>
      <rPr>
        <sz val="12"/>
        <color theme="1"/>
        <rFont val="Museo Sans 300"/>
        <family val="3"/>
      </rPr>
      <t>peticiones recibidas por la entidad clasificadas como solicitudes de acceso a la información,</t>
    </r>
    <r>
      <rPr>
        <b/>
        <sz val="12"/>
        <color theme="1"/>
        <rFont val="Museo Sans 300"/>
        <family val="3"/>
      </rPr>
      <t xml:space="preserve"> dos (2) peticiones </t>
    </r>
    <r>
      <rPr>
        <sz val="12"/>
        <color theme="1"/>
        <rFont val="Museo Sans 300"/>
        <family val="3"/>
      </rPr>
      <t>se trasladaron a la entidad competente.</t>
    </r>
  </si>
  <si>
    <t>Solucionado por traslado Unidad Administrativa Especial Catrastro Distrital -UAECD</t>
  </si>
  <si>
    <r>
      <rPr>
        <sz val="12"/>
        <color theme="1"/>
        <rFont val="Museo Sans 300"/>
        <family val="3"/>
      </rPr>
      <t xml:space="preserve">Dentro de los tipos de petición disponibles en el Sistema Distrital para la gestión de Peticiones Ciudadanas "Bogotá te escucha", se encuentra el catalogado como </t>
    </r>
    <r>
      <rPr>
        <b/>
        <i/>
        <sz val="12"/>
        <color theme="1"/>
        <rFont val="Museo Sans 300"/>
        <family val="3"/>
      </rPr>
      <t>"Solicitud de acceso a la información”</t>
    </r>
    <r>
      <rPr>
        <sz val="12"/>
        <color theme="1"/>
        <rFont val="Museo Sans 300"/>
        <family val="3"/>
      </rPr>
      <t>, la cual es definida como:</t>
    </r>
    <r>
      <rPr>
        <b/>
        <sz val="12"/>
        <color theme="1"/>
        <rFont val="Museo Sans 300"/>
        <family val="3"/>
      </rPr>
      <t xml:space="preserve">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</si>
  <si>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8"/>
        <color theme="1"/>
        <rFont val="Museo Sans 300"/>
        <family val="3"/>
      </rPr>
      <t>Nota:</t>
    </r>
    <r>
      <rPr>
        <vertAlign val="superscript"/>
        <sz val="18"/>
        <color theme="1"/>
        <rFont val="Museo Sans 300"/>
        <family val="3"/>
      </rPr>
      <t xml:space="preserve"> De acuerdo al cambio normativo y la Ley 2207 del 17 de mayo del 2022, se retoman los tiempos normativos para respuesta, siendo para la tipología "Solicitud de Acceso a la Información" </t>
    </r>
    <r>
      <rPr>
        <b/>
        <vertAlign val="superscript"/>
        <sz val="18"/>
        <color theme="1"/>
        <rFont val="Museo Sans 300"/>
        <family val="3"/>
      </rPr>
      <t>diez (10) días hábiles.</t>
    </r>
  </si>
  <si>
    <r>
      <t>De conformidad, como lo señala el artículo 21° de la Ley 1755 de 2022 se cuenta a partir del día siguiente a la recepción de la petición por la entidad competente: (…)</t>
    </r>
    <r>
      <rPr>
        <i/>
        <sz val="12"/>
        <color theme="1"/>
        <rFont val="Museo Sans 300"/>
        <family val="3"/>
      </rPr>
      <t xml:space="preserve"> “Funcionario sin competencia. Si la autoridad a quien se dirige la petición no es la competente,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t>
    </r>
    <r>
      <rPr>
        <b/>
        <i/>
        <sz val="12"/>
        <color theme="1"/>
        <rFont val="Museo Sans 300"/>
        <family val="3"/>
      </rPr>
      <t xml:space="preserve"> Los términos para decidir o responder se contarán a partir del día siguiente a la recepción de la Petición por la autoridad competente</t>
    </r>
    <r>
      <rPr>
        <i/>
        <sz val="12"/>
        <color theme="1"/>
        <rFont val="Museo Sans 300"/>
        <family val="3"/>
      </rPr>
      <t>”</t>
    </r>
    <r>
      <rPr>
        <sz val="12"/>
        <color theme="1"/>
        <rFont val="Museo Sans 300"/>
        <family val="3"/>
      </rPr>
      <t>. (Cursiva y negrilla fuera del texto). De acuerdo al artículo, la Entidad respondió en términos ya que se asignó la petición el 28/07/2022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</si>
</sst>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37" x14ac:knownFonts="1">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b/>
      <sz val="16"/>
      <color theme="0"/>
      <name val="Museo Sans 300"/>
      <family val="3"/>
    </font>
    <font>
      <b/>
      <i/>
      <sz val="12"/>
      <color theme="1"/>
      <name val="Museo Sans 300"/>
      <family val="3"/>
    </font>
    <font>
      <sz val="9"/>
      <color theme="0"/>
      <name val="Calibri"/>
      <family val="2"/>
      <scheme val="minor"/>
    </font>
    <font>
      <b/>
      <sz val="25"/>
      <color theme="1"/>
      <name val="Museo Sans 300"/>
      <family val="3"/>
    </font>
    <font>
      <b/>
      <sz val="14"/>
      <color theme="1"/>
      <name val="Calibri"/>
      <family val="2"/>
      <scheme val="minor"/>
    </font>
    <font>
      <sz val="12"/>
      <color theme="1"/>
      <name val="Museo Sans 300"/>
      <family val="3"/>
    </font>
    <font>
      <vertAlign val="superscript"/>
      <sz val="13"/>
      <name val="Museo Sans 300"/>
      <family val="3"/>
    </font>
    <font>
      <b/>
      <vertAlign val="superscript"/>
      <sz val="13"/>
      <name val="Museo Sans 300"/>
      <family val="3"/>
    </font>
    <font>
      <sz val="16"/>
      <name val="Museo Sans 300"/>
      <family val="3"/>
    </font>
    <font>
      <b/>
      <sz val="15"/>
      <color theme="3"/>
      <name val="Calibri"/>
      <family val="2"/>
      <scheme val="minor"/>
    </font>
    <font>
      <b/>
      <sz val="11"/>
      <color theme="1"/>
      <name val="Calibri"/>
      <family val="2"/>
      <scheme val="minor"/>
    </font>
    <font>
      <sz val="11"/>
      <color rgb="FF000000"/>
      <name val="Calibri"/>
      <family val="2"/>
      <scheme val="minor"/>
    </font>
    <font>
      <b/>
      <sz val="28"/>
      <color theme="3"/>
      <name val="Calibri"/>
      <family val="2"/>
      <scheme val="minor"/>
    </font>
    <font>
      <sz val="48"/>
      <color theme="1"/>
      <name val="Calibri"/>
      <family val="2"/>
      <scheme val="minor"/>
    </font>
    <font>
      <b/>
      <sz val="9"/>
      <color rgb="FF000000"/>
      <name val="Segoe UI"/>
      <family val="2"/>
    </font>
    <font>
      <b/>
      <sz val="9"/>
      <color rgb="FFFF0000"/>
      <name val="Segoe UI"/>
      <family val="2"/>
    </font>
    <font>
      <b/>
      <sz val="12"/>
      <color rgb="FF333333"/>
      <name val="Arial"/>
      <family val="2"/>
    </font>
    <font>
      <sz val="9"/>
      <color rgb="FF000000"/>
      <name val="Segoe UI"/>
      <family val="2"/>
    </font>
    <font>
      <sz val="9"/>
      <color rgb="FFFF0000"/>
      <name val="Segoe UI"/>
      <family val="2"/>
    </font>
    <font>
      <sz val="9"/>
      <name val="Segoe UI"/>
      <family val="2"/>
    </font>
    <font>
      <sz val="9"/>
      <color theme="1"/>
      <name val="Segoe UI"/>
      <family val="2"/>
    </font>
    <font>
      <b/>
      <sz val="9"/>
      <color indexed="81"/>
      <name val="Tahoma"/>
      <family val="2"/>
    </font>
    <font>
      <sz val="9"/>
      <color indexed="81"/>
      <name val="Tahoma"/>
      <family val="2"/>
    </font>
    <font>
      <b/>
      <sz val="26"/>
      <color theme="1"/>
      <name val="Museo Sans 300"/>
      <family val="3"/>
    </font>
    <font>
      <i/>
      <sz val="12"/>
      <color theme="2" tint="-0.749992370372631"/>
      <name val="Museo Sans 300"/>
      <family val="3"/>
    </font>
    <font>
      <sz val="14"/>
      <color theme="0"/>
      <name val="Calibri"/>
      <family val="2"/>
      <scheme val="minor"/>
    </font>
    <font>
      <b/>
      <sz val="10.5"/>
      <color theme="0"/>
      <name val="Calibri"/>
      <family val="2"/>
    </font>
    <font>
      <b/>
      <sz val="14"/>
      <color theme="0"/>
      <name val="Calibri"/>
      <family val="2"/>
      <scheme val="minor"/>
    </font>
    <font>
      <vertAlign val="superscript"/>
      <sz val="18"/>
      <color theme="1"/>
      <name val="Museo Sans 300"/>
      <family val="3"/>
    </font>
    <font>
      <b/>
      <vertAlign val="superscript"/>
      <sz val="18"/>
      <color theme="1"/>
      <name val="Museo Sans 300"/>
      <family val="3"/>
    </font>
    <font>
      <i/>
      <sz val="12"/>
      <color theme="1"/>
      <name val="Museo Sans 300"/>
      <family val="3"/>
    </font>
  </fonts>
  <fills count="11">
    <fill>
      <patternFill patternType="none"/>
    </fill>
    <fill>
      <patternFill patternType="gray125"/>
    </fill>
    <fill>
      <patternFill patternType="solid">
        <fgColor rgb="FFF7B81C"/>
        <bgColor indexed="64"/>
      </patternFill>
    </fill>
    <fill>
      <patternFill patternType="solid">
        <fgColor rgb="FFEA0A2A"/>
        <bgColor indexed="64"/>
      </patternFill>
    </fill>
    <fill>
      <patternFill patternType="solid">
        <fgColor theme="0"/>
        <bgColor indexed="64"/>
      </patternFill>
    </fill>
    <fill>
      <patternFill patternType="solid">
        <fgColor rgb="FFFFFFFF"/>
        <bgColor indexed="64"/>
      </patternFill>
    </fill>
    <fill>
      <patternFill patternType="solid">
        <fgColor theme="5" tint="0.39997558519241921"/>
        <bgColor theme="4" tint="0.79998168889431442"/>
      </patternFill>
    </fill>
    <fill>
      <patternFill patternType="solid">
        <fgColor rgb="FF7F7F7F"/>
        <bgColor indexed="64"/>
      </patternFill>
    </fill>
    <fill>
      <patternFill patternType="solid">
        <fgColor rgb="FFDDEBF7"/>
        <bgColor indexed="64"/>
      </patternFill>
    </fill>
    <fill>
      <patternFill patternType="solid">
        <fgColor rgb="FFFFFF00"/>
        <bgColor indexed="64"/>
      </patternFill>
    </fill>
    <fill>
      <patternFill patternType="solid">
        <fgColor theme="4" tint="0.79998168889431442"/>
        <bgColor theme="4" tint="0.79998168889431442"/>
      </patternFill>
    </fill>
  </fills>
  <borders count="29">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auto="1"/>
      </left>
      <right style="thin">
        <color auto="1"/>
      </right>
      <top style="thin">
        <color theme="0"/>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style="thin">
        <color theme="4" tint="0.3999755851924192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theme="4" tint="0.39997558519241921"/>
      </bottom>
      <diagonal/>
    </border>
    <border>
      <left/>
      <right/>
      <top/>
      <bottom style="thin">
        <color theme="4" tint="0.39997558519241921"/>
      </bottom>
      <diagonal/>
    </border>
    <border>
      <left/>
      <right style="medium">
        <color indexed="64"/>
      </right>
      <top/>
      <bottom style="thin">
        <color theme="4" tint="0.3999755851924192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s>
  <cellStyleXfs count="2">
    <xf numFmtId="0" fontId="0" fillId="0" borderId="0"/>
    <xf numFmtId="0" fontId="15" fillId="0" borderId="11" applyNumberFormat="0" applyFill="0" applyAlignment="0" applyProtection="0"/>
  </cellStyleXfs>
  <cellXfs count="105">
    <xf numFmtId="0" fontId="0" fillId="0" borderId="0" xfId="0"/>
    <xf numFmtId="0" fontId="5" fillId="0" borderId="4" xfId="0" applyFont="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wrapText="1"/>
    </xf>
    <xf numFmtId="0" fontId="5" fillId="0" borderId="0" xfId="0" applyFont="1" applyAlignment="1">
      <alignment horizontal="center" vertical="center" wrapText="1"/>
    </xf>
    <xf numFmtId="0" fontId="4" fillId="0" borderId="0" xfId="0" applyFont="1" applyAlignment="1">
      <alignment horizontal="justify" vertical="justify" wrapText="1"/>
    </xf>
    <xf numFmtId="0" fontId="2" fillId="3" borderId="5" xfId="0" applyFont="1" applyFill="1" applyBorder="1" applyAlignment="1">
      <alignment horizontal="center" vertical="center" wrapText="1"/>
    </xf>
    <xf numFmtId="0" fontId="9" fillId="0" borderId="0" xfId="0" applyFont="1" applyAlignment="1">
      <alignment vertical="center"/>
    </xf>
    <xf numFmtId="14" fontId="0" fillId="0" borderId="0" xfId="0" applyNumberFormat="1"/>
    <xf numFmtId="0" fontId="0" fillId="0" borderId="0" xfId="0" applyAlignment="1">
      <alignment vertical="top"/>
    </xf>
    <xf numFmtId="0" fontId="0" fillId="0" borderId="0" xfId="0" pivotButton="1"/>
    <xf numFmtId="22" fontId="0" fillId="0" borderId="0" xfId="0" applyNumberFormat="1"/>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0" xfId="0" quotePrefix="1" applyFont="1"/>
    <xf numFmtId="0" fontId="11" fillId="0" borderId="0" xfId="0" applyFont="1" applyBorder="1" applyAlignment="1">
      <alignment horizontal="center" vertical="center" wrapText="1"/>
    </xf>
    <xf numFmtId="0" fontId="0" fillId="4" borderId="0" xfId="0" applyFill="1"/>
    <xf numFmtId="0" fontId="0" fillId="0" borderId="0" xfId="0" applyAlignment="1">
      <alignment horizontal="right"/>
    </xf>
    <xf numFmtId="0" fontId="17" fillId="0" borderId="12" xfId="0" applyFont="1" applyBorder="1" applyAlignment="1">
      <alignment horizontal="center" vertical="top" wrapText="1"/>
    </xf>
    <xf numFmtId="0" fontId="17" fillId="0" borderId="0" xfId="0" applyFont="1"/>
    <xf numFmtId="0" fontId="18" fillId="4" borderId="0" xfId="1" applyFont="1" applyFill="1" applyBorder="1"/>
    <xf numFmtId="0" fontId="19" fillId="4" borderId="0" xfId="0" applyFont="1" applyFill="1"/>
    <xf numFmtId="0" fontId="20" fillId="5" borderId="5"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19" xfId="0" applyFont="1" applyFill="1" applyBorder="1" applyAlignment="1">
      <alignment horizontal="center" vertical="center" wrapText="1"/>
    </xf>
    <xf numFmtId="0" fontId="20" fillId="5" borderId="0" xfId="0" applyFont="1" applyFill="1" applyAlignment="1">
      <alignment horizontal="center" vertical="center" wrapText="1"/>
    </xf>
    <xf numFmtId="0" fontId="16" fillId="6" borderId="20" xfId="0" applyFont="1" applyFill="1" applyBorder="1" applyAlignment="1">
      <alignment horizontal="center" vertical="center" wrapText="1"/>
    </xf>
    <xf numFmtId="0" fontId="16" fillId="6" borderId="21" xfId="0" applyFont="1" applyFill="1" applyBorder="1" applyAlignment="1">
      <alignment horizontal="center" vertical="center" wrapText="1"/>
    </xf>
    <xf numFmtId="164" fontId="16" fillId="6" borderId="21" xfId="0" applyNumberFormat="1" applyFont="1" applyFill="1" applyBorder="1" applyAlignment="1">
      <alignment horizontal="center" vertical="center" wrapText="1"/>
    </xf>
    <xf numFmtId="0" fontId="16" fillId="6" borderId="2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14" fontId="22" fillId="7" borderId="0" xfId="0" applyNumberFormat="1" applyFont="1" applyFill="1" applyAlignment="1">
      <alignment horizontal="center" vertical="center" wrapText="1"/>
    </xf>
    <xf numFmtId="0" fontId="23" fillId="8" borderId="5" xfId="0" applyFont="1" applyFill="1" applyBorder="1" applyAlignment="1">
      <alignment horizontal="center" vertical="center" wrapText="1"/>
    </xf>
    <xf numFmtId="14" fontId="23" fillId="8" borderId="5" xfId="0" applyNumberFormat="1" applyFont="1" applyFill="1" applyBorder="1" applyAlignment="1">
      <alignment horizontal="center" vertical="center" wrapText="1"/>
    </xf>
    <xf numFmtId="0" fontId="23" fillId="8" borderId="16" xfId="0" applyFont="1" applyFill="1" applyBorder="1" applyAlignment="1">
      <alignment horizontal="center" vertical="center" wrapText="1"/>
    </xf>
    <xf numFmtId="14" fontId="16" fillId="0" borderId="23" xfId="0" applyNumberFormat="1" applyFont="1" applyBorder="1"/>
    <xf numFmtId="0" fontId="23" fillId="8" borderId="0" xfId="0" applyFont="1" applyFill="1" applyAlignment="1">
      <alignment horizontal="center" vertical="center" wrapText="1"/>
    </xf>
    <xf numFmtId="164" fontId="0" fillId="0" borderId="24" xfId="0" applyNumberFormat="1" applyBorder="1"/>
    <xf numFmtId="14" fontId="0" fillId="4" borderId="0" xfId="0" applyNumberFormat="1" applyFill="1"/>
    <xf numFmtId="0" fontId="0" fillId="0" borderId="23" xfId="0" applyBorder="1"/>
    <xf numFmtId="0" fontId="23" fillId="5" borderId="5" xfId="0" applyFont="1" applyFill="1" applyBorder="1" applyAlignment="1">
      <alignment horizontal="center" vertical="center" wrapText="1"/>
    </xf>
    <xf numFmtId="14" fontId="23" fillId="5" borderId="5" xfId="0" applyNumberFormat="1" applyFont="1" applyFill="1" applyBorder="1" applyAlignment="1">
      <alignment horizontal="center" vertical="center" wrapText="1"/>
    </xf>
    <xf numFmtId="0" fontId="24" fillId="5" borderId="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5" fillId="4" borderId="0" xfId="0" applyFont="1" applyFill="1" applyAlignment="1">
      <alignment horizontal="center" vertical="center" wrapText="1"/>
    </xf>
    <xf numFmtId="0" fontId="24" fillId="4" borderId="0" xfId="0" applyFont="1" applyFill="1" applyAlignment="1">
      <alignment horizontal="center" vertical="center" wrapText="1"/>
    </xf>
    <xf numFmtId="164" fontId="0" fillId="0" borderId="0" xfId="0" applyNumberFormat="1"/>
    <xf numFmtId="0" fontId="23" fillId="4" borderId="5"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4" borderId="0" xfId="0" applyFont="1" applyFill="1" applyAlignment="1">
      <alignment horizontal="center" vertical="center" wrapText="1"/>
    </xf>
    <xf numFmtId="0" fontId="0" fillId="4" borderId="0" xfId="0" applyFill="1" applyAlignment="1">
      <alignment horizontal="right"/>
    </xf>
    <xf numFmtId="0" fontId="23" fillId="9" borderId="5" xfId="0" applyFont="1" applyFill="1" applyBorder="1" applyAlignment="1">
      <alignment horizontal="center" vertical="center" wrapText="1"/>
    </xf>
    <xf numFmtId="14" fontId="23" fillId="9" borderId="5" xfId="0" applyNumberFormat="1" applyFont="1" applyFill="1" applyBorder="1" applyAlignment="1">
      <alignment horizontal="center" vertical="center" wrapText="1"/>
    </xf>
    <xf numFmtId="0" fontId="23" fillId="9" borderId="16" xfId="0" applyFont="1" applyFill="1" applyBorder="1" applyAlignment="1">
      <alignment horizontal="center" vertical="center" wrapText="1"/>
    </xf>
    <xf numFmtId="14" fontId="16" fillId="9" borderId="25" xfId="0" applyNumberFormat="1" applyFont="1" applyFill="1" applyBorder="1"/>
    <xf numFmtId="0" fontId="23" fillId="9" borderId="26" xfId="0" applyFont="1" applyFill="1" applyBorder="1" applyAlignment="1">
      <alignment horizontal="center" vertical="center" wrapText="1"/>
    </xf>
    <xf numFmtId="14" fontId="0" fillId="9" borderId="26" xfId="0" applyNumberFormat="1" applyFill="1" applyBorder="1"/>
    <xf numFmtId="0" fontId="26" fillId="4" borderId="0" xfId="0" applyFont="1" applyFill="1"/>
    <xf numFmtId="14" fontId="23" fillId="4" borderId="0" xfId="0" applyNumberFormat="1" applyFont="1" applyFill="1"/>
    <xf numFmtId="14" fontId="26" fillId="4" borderId="0" xfId="0" applyNumberFormat="1" applyFont="1" applyFill="1"/>
    <xf numFmtId="0" fontId="26" fillId="0" borderId="0" xfId="0" applyFont="1"/>
    <xf numFmtId="14" fontId="26" fillId="0" borderId="0" xfId="0" applyNumberFormat="1" applyFont="1"/>
    <xf numFmtId="0" fontId="16" fillId="0" borderId="0" xfId="0" applyFont="1"/>
    <xf numFmtId="3" fontId="0" fillId="0" borderId="0" xfId="0" applyNumberFormat="1"/>
    <xf numFmtId="0" fontId="11" fillId="0" borderId="5" xfId="0" applyFont="1" applyBorder="1" applyAlignment="1">
      <alignment horizontal="center" vertical="center" wrapText="1"/>
    </xf>
    <xf numFmtId="14" fontId="0" fillId="10" borderId="27" xfId="0" applyNumberFormat="1" applyFill="1" applyBorder="1"/>
    <xf numFmtId="1" fontId="16" fillId="0" borderId="0" xfId="0" applyNumberFormat="1" applyFont="1"/>
    <xf numFmtId="1" fontId="0" fillId="0" borderId="0" xfId="0" applyNumberFormat="1"/>
    <xf numFmtId="0" fontId="11" fillId="0" borderId="5" xfId="0" applyFont="1" applyBorder="1" applyAlignment="1">
      <alignment horizontal="justify" vertical="center" wrapText="1"/>
    </xf>
    <xf numFmtId="0" fontId="0" fillId="0" borderId="0" xfId="0" applyAlignment="1">
      <alignment horizontal="lef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5" fillId="0" borderId="0" xfId="0" applyFont="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12"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horizontal="justify" vertical="justify"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9" fillId="0" borderId="0" xfId="0" applyFont="1"/>
    <xf numFmtId="0" fontId="4" fillId="0" borderId="0" xfId="0" applyFont="1" applyAlignment="1">
      <alignment horizontal="justify" vertical="center" wrapText="1"/>
    </xf>
    <xf numFmtId="0" fontId="11" fillId="0" borderId="0" xfId="0" applyFont="1" applyAlignment="1">
      <alignment horizontal="justify" vertical="center" wrapText="1"/>
    </xf>
    <xf numFmtId="0" fontId="31"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1" fillId="3" borderId="16" xfId="0" applyFont="1" applyFill="1" applyBorder="1" applyAlignment="1">
      <alignment horizontal="center" vertical="center" wrapText="1"/>
    </xf>
    <xf numFmtId="0" fontId="31" fillId="3" borderId="28"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28" xfId="0" applyFont="1" applyBorder="1" applyAlignment="1">
      <alignment horizontal="center" vertical="center" wrapText="1"/>
    </xf>
    <xf numFmtId="14" fontId="31" fillId="3" borderId="5" xfId="0" applyNumberFormat="1" applyFont="1" applyFill="1" applyBorder="1" applyAlignment="1">
      <alignment horizontal="center" vertical="center" wrapText="1"/>
    </xf>
    <xf numFmtId="14" fontId="33" fillId="3" borderId="5" xfId="0" applyNumberFormat="1" applyFont="1" applyFill="1" applyBorder="1" applyAlignment="1">
      <alignment horizontal="center" vertical="center" wrapText="1"/>
    </xf>
    <xf numFmtId="14" fontId="11" fillId="0" borderId="5" xfId="0" applyNumberFormat="1" applyFont="1" applyBorder="1" applyAlignment="1">
      <alignment horizontal="center" vertical="center" wrapText="1"/>
    </xf>
    <xf numFmtId="0" fontId="0" fillId="0" borderId="0" xfId="0" applyAlignment="1">
      <alignment horizontal="justify" vertical="center"/>
    </xf>
    <xf numFmtId="0" fontId="34" fillId="0" borderId="0" xfId="0" applyFont="1" applyAlignment="1">
      <alignment horizontal="justify" vertical="center" wrapText="1"/>
    </xf>
    <xf numFmtId="0" fontId="6" fillId="2" borderId="0" xfId="0" applyFont="1" applyFill="1" applyAlignment="1">
      <alignment horizontal="left" vertical="center"/>
    </xf>
    <xf numFmtId="14" fontId="11" fillId="0" borderId="5" xfId="0" applyNumberFormat="1" applyFont="1" applyBorder="1" applyAlignment="1">
      <alignment horizontal="justify" vertical="center" wrapText="1"/>
    </xf>
  </cellXfs>
  <cellStyles count="2">
    <cellStyle name="Encabezado 1" xfId="1" builtinId="16"/>
    <cellStyle name="Normal" xfId="0" builtinId="0"/>
  </cellStyles>
  <dxfs count="34">
    <dxf>
      <fill>
        <patternFill>
          <bgColor rgb="FF92D050"/>
        </patternFill>
      </fill>
    </dxf>
    <dxf>
      <fill>
        <patternFill>
          <bgColor rgb="FFFF0000"/>
        </patternFill>
      </fill>
    </dxf>
    <dxf>
      <fill>
        <patternFill>
          <bgColor rgb="FFFFFF00"/>
        </patternFill>
      </fill>
    </dxf>
    <dxf>
      <numFmt numFmtId="19" formatCode="d/mm/yyyy"/>
    </dxf>
    <dxf>
      <numFmt numFmtId="27" formatCode="d/mm/yyyy\ h:mm"/>
    </dxf>
    <dxf>
      <numFmt numFmtId="19" formatCode="d/mm/yyyy"/>
    </dxf>
    <dxf>
      <numFmt numFmtId="19" formatCode="d/mm/yyyy"/>
    </dxf>
    <dxf>
      <numFmt numFmtId="27" formatCode="d/mm/yyyy\ h:mm"/>
    </dxf>
    <dxf>
      <numFmt numFmtId="19" formatCode="d/mm/yyyy"/>
    </dxf>
    <dxf>
      <numFmt numFmtId="19" formatCode="d/mm/yyyy"/>
    </dxf>
    <dxf>
      <font>
        <b val="0"/>
      </font>
    </dxf>
    <dxf>
      <font>
        <b val="0"/>
      </font>
    </dxf>
    <dxf>
      <font>
        <b val="0"/>
      </font>
    </dxf>
    <dxf>
      <font>
        <b val="0"/>
      </font>
    </dxf>
    <dxf>
      <numFmt numFmtId="19" formatCode="d/mm/yyyy"/>
    </dxf>
    <dxf>
      <numFmt numFmtId="19" formatCode="d/mm/yyyy"/>
    </dxf>
    <dxf>
      <numFmt numFmtId="19" formatCode="d/mm/yyyy"/>
    </dxf>
    <dxf>
      <numFmt numFmtId="19" formatCode="d/mm/yyyy"/>
    </dxf>
    <dxf>
      <numFmt numFmtId="19" formatCode="d/mm/yyyy"/>
    </dxf>
    <dxf>
      <numFmt numFmtId="27" formatCode="d/mm/yyyy\ h:mm"/>
    </dxf>
    <dxf>
      <numFmt numFmtId="1" formatCode="0"/>
    </dxf>
    <dxf>
      <numFmt numFmtId="19" formatCode="d/mm/yyyy"/>
    </dxf>
    <dxf>
      <numFmt numFmtId="27" formatCode="d/mm/yyyy\ h:mm"/>
    </dxf>
    <dxf>
      <numFmt numFmtId="19" formatCode="d/mm/yyyy"/>
    </dxf>
    <dxf>
      <numFmt numFmtId="19" formatCode="d/mm/yyyy"/>
    </dxf>
    <dxf>
      <numFmt numFmtId="19" formatCode="d/mm/yyyy"/>
    </dxf>
    <dxf>
      <numFmt numFmtId="19" formatCode="d/mm/yyyy"/>
    </dxf>
    <dxf>
      <numFmt numFmtId="19" formatCode="d/mm/yyyy"/>
    </dxf>
    <dxf>
      <numFmt numFmtId="1" formatCode="0"/>
    </dxf>
    <dxf>
      <numFmt numFmtId="19" formatCode="d/mm/yyyy"/>
    </dxf>
    <dxf>
      <numFmt numFmtId="27" formatCode="d/mm/yyyy\ h:mm"/>
    </dxf>
    <dxf>
      <numFmt numFmtId="19" formatCode="d/mm/yyyy"/>
    </dxf>
    <dxf>
      <numFmt numFmtId="19" formatCode="d/mm/yyyy"/>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A5A1-42C7-AF38-13D365832512}"/>
              </c:ext>
            </c:extLst>
          </c:dPt>
          <c:dPt>
            <c:idx val="1"/>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5A1-42C7-AF38-13D365832512}"/>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Comentario!$C$31:$G$31</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Comentario!$C$32:$G$32</c:f>
              <c:numCache>
                <c:formatCode>General</c:formatCode>
                <c:ptCount val="5"/>
                <c:pt idx="0">
                  <c:v>2</c:v>
                </c:pt>
                <c:pt idx="1">
                  <c:v>1</c:v>
                </c:pt>
                <c:pt idx="2">
                  <c:v>1</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09" y="259080"/>
          <a:ext cx="1159446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81691</xdr:rowOff>
    </xdr:from>
    <xdr:ext cx="3683000" cy="655885"/>
    <xdr:sp macro="" textlink="$P$1">
      <xdr:nvSpPr>
        <xdr:cNvPr id="10" name="113 Rectángulo">
          <a:extLst>
            <a:ext uri="{FF2B5EF4-FFF2-40B4-BE49-F238E27FC236}">
              <a16:creationId xmlns:a16="http://schemas.microsoft.com/office/drawing/2014/main" id="{6CE6A13A-F7A8-4E16-A3CC-D2371B026290}"/>
            </a:ext>
          </a:extLst>
        </xdr:cNvPr>
        <xdr:cNvSpPr/>
      </xdr:nvSpPr>
      <xdr:spPr>
        <a:xfrm>
          <a:off x="8204200" y="2177191"/>
          <a:ext cx="3683000" cy="655885"/>
        </a:xfrm>
        <a:prstGeom prst="rect">
          <a:avLst/>
        </a:prstGeom>
        <a:noFill/>
      </xdr:spPr>
      <xdr:txBody>
        <a:bodyPr wrap="square" lIns="91440" tIns="45720" rIns="91440" bIns="45720" anchor="ctr" anchorCtr="0">
          <a:spAutoFit/>
        </a:bodyPr>
        <a:lstStyle/>
        <a:p>
          <a:pPr marL="0" indent="0" algn="ctr"/>
          <a:fld id="{4E9F985B-E352-49EE-AAA0-32A0752C0A2C}" type="TxLink">
            <a:rPr lang="en-US" sz="3600" b="1" kern="1200">
              <a:solidFill>
                <a:srgbClr val="F7B81C"/>
              </a:solidFill>
              <a:latin typeface="Museo Sans Condensed 500" panose="02000000000000000000" pitchFamily="2" charset="77"/>
              <a:ea typeface="+mj-ea"/>
              <a:cs typeface="+mj-cs"/>
            </a:rPr>
            <a:pPr marL="0" indent="0" algn="ctr"/>
            <a:t>Julio 2022</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26</xdr:row>
      <xdr:rowOff>94547</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99135" y="3373755"/>
          <a:ext cx="7847966" cy="1673792"/>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julio de 2022.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498516</xdr:colOff>
      <xdr:row>0</xdr:row>
      <xdr:rowOff>127683</xdr:rowOff>
    </xdr:from>
    <xdr:to>
      <xdr:col>8</xdr:col>
      <xdr:colOff>1905000</xdr:colOff>
      <xdr:row>8</xdr:row>
      <xdr:rowOff>126670</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516" y="127683"/>
          <a:ext cx="20279591" cy="150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6300107</xdr:colOff>
      <xdr:row>8</xdr:row>
      <xdr:rowOff>420419</xdr:rowOff>
    </xdr:from>
    <xdr:to>
      <xdr:col>8</xdr:col>
      <xdr:colOff>2227118</xdr:colOff>
      <xdr:row>10</xdr:row>
      <xdr:rowOff>309088</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5865928" y="1930812"/>
          <a:ext cx="4907726" cy="609847"/>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3</xdr:col>
      <xdr:colOff>222662</xdr:colOff>
      <xdr:row>10</xdr:row>
      <xdr:rowOff>136072</xdr:rowOff>
    </xdr:from>
    <xdr:ext cx="6865620" cy="523220"/>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191493" y="2337955"/>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2171700</xdr:colOff>
      <xdr:row>11</xdr:row>
      <xdr:rowOff>127887</xdr:rowOff>
    </xdr:from>
    <xdr:ext cx="4415699" cy="781111"/>
    <xdr:sp macro="" textlink="Portada!P1">
      <xdr:nvSpPr>
        <xdr:cNvPr id="7" name="113 Rectángulo">
          <a:extLst>
            <a:ext uri="{FF2B5EF4-FFF2-40B4-BE49-F238E27FC236}">
              <a16:creationId xmlns:a16="http://schemas.microsoft.com/office/drawing/2014/main" id="{28BE7044-559E-41D2-9ACD-94DB7CA74ECF}"/>
            </a:ext>
          </a:extLst>
        </xdr:cNvPr>
        <xdr:cNvSpPr/>
      </xdr:nvSpPr>
      <xdr:spPr>
        <a:xfrm>
          <a:off x="11737521" y="2930958"/>
          <a:ext cx="4415699" cy="781111"/>
        </a:xfrm>
        <a:prstGeom prst="rect">
          <a:avLst/>
        </a:prstGeom>
        <a:noFill/>
      </xdr:spPr>
      <xdr:txBody>
        <a:bodyPr wrap="square" lIns="91440" tIns="45720" rIns="91440" bIns="45720" anchor="ctr" anchorCtr="0">
          <a:spAutoFit/>
        </a:bodyPr>
        <a:lstStyle/>
        <a:p>
          <a:pPr marL="0" indent="0" algn="ctr"/>
          <a:fld id="{503A3C11-3572-4DDA-AB77-1E6D4214140F}" type="TxLink">
            <a:rPr lang="en-US" sz="4400" b="1" kern="1200">
              <a:solidFill>
                <a:srgbClr val="F7B81C"/>
              </a:solidFill>
              <a:latin typeface="Museo Sans Condensed 500" panose="02000000000000000000" pitchFamily="2" charset="77"/>
              <a:ea typeface="+mj-ea"/>
              <a:cs typeface="+mj-cs"/>
            </a:rPr>
            <a:pPr marL="0" indent="0" algn="ctr"/>
            <a:t>Julio 2022</a:t>
          </a:fld>
          <a:endParaRPr lang="es-ES" sz="4400" b="1" kern="1200">
            <a:solidFill>
              <a:srgbClr val="F7B81C"/>
            </a:solidFill>
            <a:latin typeface="Museo Sans Condensed 500" panose="02000000000000000000" pitchFamily="2" charset="77"/>
            <a:ea typeface="+mj-ea"/>
            <a:cs typeface="+mj-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ctr"/>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8</xdr:col>
      <xdr:colOff>355600</xdr:colOff>
      <xdr:row>13</xdr:row>
      <xdr:rowOff>54035</xdr:rowOff>
    </xdr:from>
    <xdr:ext cx="3860800" cy="655885"/>
    <xdr:sp macro="" textlink="Portada!P1">
      <xdr:nvSpPr>
        <xdr:cNvPr id="8" name="113 Rectángulo">
          <a:extLst>
            <a:ext uri="{FF2B5EF4-FFF2-40B4-BE49-F238E27FC236}">
              <a16:creationId xmlns:a16="http://schemas.microsoft.com/office/drawing/2014/main" id="{096307C6-013D-499C-97BC-337B5CD1B07F}"/>
            </a:ext>
          </a:extLst>
        </xdr:cNvPr>
        <xdr:cNvSpPr/>
      </xdr:nvSpPr>
      <xdr:spPr>
        <a:xfrm>
          <a:off x="9321800" y="2530535"/>
          <a:ext cx="3860800" cy="655885"/>
        </a:xfrm>
        <a:prstGeom prst="rect">
          <a:avLst/>
        </a:prstGeom>
        <a:noFill/>
      </xdr:spPr>
      <xdr:txBody>
        <a:bodyPr wrap="square" lIns="91440" tIns="45720" rIns="91440" bIns="45720" anchor="ctr" anchorCtr="0">
          <a:spAutoFit/>
        </a:bodyPr>
        <a:lstStyle/>
        <a:p>
          <a:pPr marL="0" indent="0" algn="ctr"/>
          <a:fld id="{EAF7AFDC-0F96-4C14-9710-C0DFBFE90939}" type="TxLink">
            <a:rPr lang="en-US" sz="3600" b="1" kern="1200">
              <a:solidFill>
                <a:srgbClr val="F7B81C"/>
              </a:solidFill>
              <a:latin typeface="Museo Sans Condensed 500" panose="02000000000000000000" pitchFamily="2" charset="77"/>
              <a:ea typeface="+mj-ea"/>
              <a:cs typeface="+mj-cs"/>
            </a:rPr>
            <a:pPr marL="0" indent="0" algn="ctr"/>
            <a:t>Julio 2022</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10</xdr:col>
      <xdr:colOff>483325</xdr:colOff>
      <xdr:row>10</xdr:row>
      <xdr:rowOff>21046</xdr:rowOff>
    </xdr:from>
    <xdr:to>
      <xdr:col>13</xdr:col>
      <xdr:colOff>702400</xdr:colOff>
      <xdr:row>13</xdr:row>
      <xdr:rowOff>25400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24325" y="1926046"/>
          <a:ext cx="2555875" cy="5758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54429</xdr:colOff>
      <xdr:row>17</xdr:row>
      <xdr:rowOff>54428</xdr:rowOff>
    </xdr:from>
    <xdr:to>
      <xdr:col>13</xdr:col>
      <xdr:colOff>693965</xdr:colOff>
      <xdr:row>32</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5</xdr:col>
      <xdr:colOff>548639</xdr:colOff>
      <xdr:row>11</xdr:row>
      <xdr:rowOff>54659</xdr:rowOff>
    </xdr:from>
    <xdr:ext cx="3907699" cy="655885"/>
    <xdr:sp macro="" textlink="Portada!P1">
      <xdr:nvSpPr>
        <xdr:cNvPr id="4" name="113 Rectángulo">
          <a:extLst>
            <a:ext uri="{FF2B5EF4-FFF2-40B4-BE49-F238E27FC236}">
              <a16:creationId xmlns:a16="http://schemas.microsoft.com/office/drawing/2014/main" id="{A87A7C80-EE18-4953-9FE3-8E1EA99D992B}"/>
            </a:ext>
          </a:extLst>
        </xdr:cNvPr>
        <xdr:cNvSpPr/>
      </xdr:nvSpPr>
      <xdr:spPr>
        <a:xfrm>
          <a:off x="7114539" y="2150159"/>
          <a:ext cx="3907699" cy="655885"/>
        </a:xfrm>
        <a:prstGeom prst="rect">
          <a:avLst/>
        </a:prstGeom>
        <a:noFill/>
      </xdr:spPr>
      <xdr:txBody>
        <a:bodyPr wrap="square" lIns="91440" tIns="45720" rIns="91440" bIns="45720" anchor="ctr" anchorCtr="0">
          <a:spAutoFit/>
        </a:bodyPr>
        <a:lstStyle/>
        <a:p>
          <a:pPr marL="0" indent="0" algn="ctr"/>
          <a:fld id="{A6BE4FEE-2E08-4C26-8862-B0889ED73CFC}" type="TxLink">
            <a:rPr lang="en-US" sz="3600" b="1" kern="1200">
              <a:solidFill>
                <a:srgbClr val="F7B81C"/>
              </a:solidFill>
              <a:latin typeface="Museo Sans Condensed 500" panose="02000000000000000000" pitchFamily="2" charset="77"/>
              <a:ea typeface="+mj-ea"/>
              <a:cs typeface="+mj-cs"/>
            </a:rPr>
            <a:pPr marL="0" indent="0" algn="ctr"/>
            <a:t>Julio 2022</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8</xdr:col>
      <xdr:colOff>1101090</xdr:colOff>
      <xdr:row>12</xdr:row>
      <xdr:rowOff>26035</xdr:rowOff>
    </xdr:from>
    <xdr:to>
      <xdr:col>11</xdr:col>
      <xdr:colOff>1586865</xdr:colOff>
      <xdr:row>14</xdr:row>
      <xdr:rowOff>130175</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12010390" y="2312035"/>
          <a:ext cx="5705475" cy="4851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2</xdr:col>
      <xdr:colOff>63500</xdr:colOff>
      <xdr:row>1</xdr:row>
      <xdr:rowOff>25400</xdr:rowOff>
    </xdr:from>
    <xdr:to>
      <xdr:col>11</xdr:col>
      <xdr:colOff>2505075</xdr:colOff>
      <xdr:row>11</xdr:row>
      <xdr:rowOff>100076</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533400" y="215900"/>
          <a:ext cx="16205200" cy="19796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LAUDIA%20QUINTERO\2017\consolidado%20encuestas%20puntos%20de%20atencion\archivos%20de%20puntos\127-FORAC-03%20Base%20de%20Datos%20Atenci&#243;n%20al%20Usuario%20americas%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pquintero/Desktop/DE%20USO%20DIARIO/conmutador/Base%20de%20datos%20conmutador%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ERFIL%20ALBEIRO\Desktop\CUADRO%20ATENCION%20AL%20CIUDADANO%2019-1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C7161/Desktop/2022/FILTROS%20BTE/de%20julio/Reporte%20Gesti&#243;n%20de%20Peticiones%20Julio%202022%20-%20DADE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row r="7">
          <cell r="J7">
            <v>9.2592592592588563E-5</v>
          </cell>
        </row>
      </sheetData>
      <sheetData sheetId="2">
        <row r="4">
          <cell r="B4" t="str">
            <v>NOVIEMBRE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BUZON DE SUGERENCIAS</v>
          </cell>
          <cell r="D4" t="str">
            <v>CHAT</v>
          </cell>
          <cell r="F4" t="str">
            <v>ALBEIRO ESCOBAR</v>
          </cell>
          <cell r="H4">
            <v>1</v>
          </cell>
          <cell r="K4" t="str">
            <v>01  USAQUÉN</v>
          </cell>
          <cell r="T4" t="str">
            <v>CAMBIO_DE_USO_DE_LAS_ZONAS_O_BIENES_DE_USO_PÚBLICO</v>
          </cell>
        </row>
        <row r="5">
          <cell r="D5" t="str">
            <v>SDQS</v>
          </cell>
          <cell r="F5" t="str">
            <v>ALEJANDRA MARIA LOPEZ</v>
          </cell>
          <cell r="H5">
            <v>2</v>
          </cell>
          <cell r="K5" t="str">
            <v>02  CHAPINERO</v>
          </cell>
          <cell r="T5" t="str">
            <v>ASESORÍA_EN_ADMINISTRACIÓN_Y_SOSTENIBILIDAD_DEL_ESPACIO_PÚBLICO</v>
          </cell>
        </row>
        <row r="6">
          <cell r="D6" t="str">
            <v>CORREO DADEPBOGOTA</v>
          </cell>
          <cell r="F6" t="str">
            <v>CLAUDIA QUINTERO</v>
          </cell>
          <cell r="H6">
            <v>3</v>
          </cell>
          <cell r="K6" t="str">
            <v>03  SANTA FE</v>
          </cell>
          <cell r="T6" t="str">
            <v>CERTIFICACIÓN_DE_LA_PROPIEDAD_INMOBILIARIA_DISTRITAL</v>
          </cell>
        </row>
        <row r="7">
          <cell r="D7" t="str">
            <v>MENSAJE CHAT</v>
          </cell>
          <cell r="H7">
            <v>4</v>
          </cell>
          <cell r="K7" t="str">
            <v>04  SAN CRISTÓBAL</v>
          </cell>
          <cell r="T7" t="str">
            <v>ESTUDIO_DE_LA_VIABILIDAD_DE_LAS_SOLICITUDES_DE_ADMINISTRACIÓN_DE_BIENES_PÚBLICOS</v>
          </cell>
        </row>
        <row r="8">
          <cell r="D8" t="str">
            <v>RED SOCIAL TWITER</v>
          </cell>
          <cell r="H8">
            <v>5</v>
          </cell>
          <cell r="K8" t="str">
            <v>05  USME</v>
          </cell>
          <cell r="T8" t="str">
            <v>INCORPORACIÓN_Y_ENTREGA_DE_LAS_ÁREAS_DE_CESIÓN_A_FAVOR_DEL_MUNICIPIO</v>
          </cell>
        </row>
        <row r="9">
          <cell r="H9">
            <v>6</v>
          </cell>
          <cell r="K9" t="str">
            <v>06  TUNJUELITO</v>
          </cell>
          <cell r="T9" t="str">
            <v>OBSERVATORIO_DEL_ESPACIO_PÚBLICO_PÁGINA_WEB</v>
          </cell>
        </row>
        <row r="10">
          <cell r="H10" t="str">
            <v>NO APLICA</v>
          </cell>
          <cell r="K10" t="str">
            <v>07  BOSA</v>
          </cell>
          <cell r="T10" t="str">
            <v>TITULACIÓN_DE_ZONAS_DE_CESIÓN_AL_DISTRITO_CAPITAL</v>
          </cell>
        </row>
        <row r="11">
          <cell r="K11" t="str">
            <v>08  KENNEDY</v>
          </cell>
          <cell r="T11" t="str">
            <v>CONSULTA_GENERAL</v>
          </cell>
        </row>
        <row r="12">
          <cell r="K12" t="str">
            <v>09  FONTIBÓN</v>
          </cell>
          <cell r="T12">
            <v>0</v>
          </cell>
        </row>
        <row r="13">
          <cell r="K13" t="str">
            <v>10  ENGATIVÁ</v>
          </cell>
          <cell r="T13">
            <v>0</v>
          </cell>
        </row>
        <row r="14">
          <cell r="K14" t="str">
            <v>11  SUBA</v>
          </cell>
        </row>
        <row r="15">
          <cell r="K15" t="str">
            <v>12  BARRIOS UNIDOS</v>
          </cell>
        </row>
        <row r="16">
          <cell r="K16" t="str">
            <v>13  TEUSAQUILLO</v>
          </cell>
        </row>
        <row r="17">
          <cell r="K17" t="str">
            <v>14  LOS MÁRTIRES</v>
          </cell>
        </row>
        <row r="18">
          <cell r="K18" t="str">
            <v>15  ANTONIO NARIÑO</v>
          </cell>
        </row>
        <row r="19">
          <cell r="K19" t="str">
            <v>16  PUENTE ARANDA</v>
          </cell>
        </row>
        <row r="20">
          <cell r="K20" t="str">
            <v>17  LA CANDELARIA</v>
          </cell>
        </row>
        <row r="21">
          <cell r="K21" t="str">
            <v>18  RAFAEL URIBE URIBE</v>
          </cell>
        </row>
        <row r="22">
          <cell r="K22" t="str">
            <v>19  CIUDAD BOLÍVAR</v>
          </cell>
        </row>
        <row r="23">
          <cell r="K23" t="str">
            <v>20  SUMAPAZ</v>
          </cell>
        </row>
        <row r="24">
          <cell r="K24" t="str">
            <v>NO REGISTRA</v>
          </cell>
        </row>
        <row r="25">
          <cell r="K25" t="str">
            <v>FUERA DE BOGOTA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row r="4">
          <cell r="A4" t="str">
            <v>CORREO ELECTRÓNICO</v>
          </cell>
        </row>
        <row r="5">
          <cell r="A5" t="str">
            <v>PRESENCIAL</v>
          </cell>
        </row>
        <row r="6">
          <cell r="A6" t="str">
            <v>TELEFÓNICO</v>
          </cell>
        </row>
        <row r="7">
          <cell r="A7" t="str">
            <v>VIRTUAL - SDQS</v>
          </cell>
        </row>
        <row r="8">
          <cell r="A8" t="str">
            <v>CONMUTADOR</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row r="1">
          <cell r="A1" t="str">
            <v>DEPARTAMENTO ADMINISTRATIVO DE LA DEFENSORIA DEL ESPACIO PUBLICO - DADEP</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F4" t="str">
            <v>ANÓNIMO</v>
          </cell>
        </row>
      </sheetData>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Hoja1"/>
      <sheetName val="FORMATO"/>
      <sheetName val="FORMATO (2)"/>
    </sheetNames>
    <sheetDataSet>
      <sheetData sheetId="0"/>
      <sheetData sheetId="1">
        <row r="4">
          <cell r="B4" t="str">
            <v>ALBEIRO ESCOBAR</v>
          </cell>
          <cell r="C4" t="str">
            <v>CAD AMERICAS</v>
          </cell>
        </row>
        <row r="5">
          <cell r="C5" t="str">
            <v>CAD CALLE 26</v>
          </cell>
        </row>
        <row r="6">
          <cell r="C6" t="str">
            <v>CAD SUBA</v>
          </cell>
        </row>
        <row r="7">
          <cell r="C7" t="str">
            <v>CONMUTADOR</v>
          </cell>
        </row>
        <row r="8">
          <cell r="C8" t="str">
            <v>LINEA NACIONAL</v>
          </cell>
        </row>
        <row r="9">
          <cell r="C9" t="str">
            <v>OTRO</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 PQR (2)"/>
      <sheetName val="BTE Julio 2022"/>
      <sheetName val="Resumen"/>
      <sheetName val="asignadas a la entidad"/>
      <sheetName val="Solicitudes de acceso a la info"/>
      <sheetName val="trasladadas a otra entidad"/>
      <sheetName val="recibidas por traslado"/>
      <sheetName val="total recibidas en la entidad"/>
      <sheetName val="registradas"/>
      <sheetName val="base"/>
      <sheetName val="original"/>
      <sheetName val="Reporte Gestión de Peticiones J"/>
    </sheetNames>
    <sheetDataSet>
      <sheetData sheetId="0" refreshError="1"/>
      <sheetData sheetId="1" refreshError="1"/>
      <sheetData sheetId="2" refreshError="1"/>
      <sheetData sheetId="3" refreshError="1"/>
      <sheetData sheetId="4" refreshError="1">
        <row r="2">
          <cell r="B2">
            <v>2709432022</v>
          </cell>
          <cell r="G2" t="str">
            <v>AREA DE ATENCION A LA CIUDADANIA</v>
          </cell>
          <cell r="O2" t="str">
            <v>WEB</v>
          </cell>
          <cell r="P2" t="str">
            <v>SOLICITUD DE ACCESO A LA INFORMACION</v>
          </cell>
          <cell r="S2" t="str">
            <v>Solucionado - Por traslado</v>
          </cell>
          <cell r="BD2">
            <v>1</v>
          </cell>
          <cell r="CQ2" t="str">
            <v>GESTIONADO</v>
          </cell>
        </row>
        <row r="3">
          <cell r="B3">
            <v>2739082022</v>
          </cell>
          <cell r="G3" t="str">
            <v>AREA DE ATENCION A LA CIUDADANIA</v>
          </cell>
          <cell r="O3" t="str">
            <v>WEB</v>
          </cell>
          <cell r="P3" t="str">
            <v>SOLICITUD DE ACCESO A LA INFORMACION</v>
          </cell>
          <cell r="S3" t="str">
            <v>Solucionado - Por asignacion</v>
          </cell>
          <cell r="BD3">
            <v>1</v>
          </cell>
          <cell r="CQ3" t="str">
            <v>PENDIENTE</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7161" refreshedDate="44580.457216550923" createdVersion="7" refreshedVersion="7" minRefreshableVersion="3" recordCount="5" xr:uid="{E8D6EDA0-2C9C-4025-9370-2CAF9DE8ED5A}">
  <cacheSource type="worksheet">
    <worksheetSource name="tabla8"/>
  </cacheSource>
  <cacheFields count="100">
    <cacheField name="Número petición" numFmtId="0">
      <sharedItems containsSemiMixedTypes="0" containsString="0" containsNumber="1" containsInteger="1" minValue="92" maxValue="423"/>
    </cacheField>
    <cacheField name="Número petición2" numFmtId="0">
      <sharedItems containsSemiMixedTypes="0" containsString="0" containsNumber="1" containsInteger="1" minValue="3941242021" maxValue="4200732021" count="5">
        <n v="4200732021"/>
        <n v="4139692021"/>
        <n v="4139572021"/>
        <n v="4137232021"/>
        <n v="394124202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1">
        <s v="AREA DE ATENCION A LA CIUDADANIA"/>
      </sharedItems>
    </cacheField>
    <cacheField name="Dependencia hija" numFmtId="0">
      <sharedItems containsNonDate="0" containsString="0" containsBlank="1"/>
    </cacheField>
    <cacheField name="Tema" numFmtId="0">
      <sharedItems/>
    </cacheField>
    <cacheField name="Categoría subtema" numFmtId="0">
      <sharedItems/>
    </cacheField>
    <cacheField name="Subtema" numFmtId="0">
      <sharedItems/>
    </cacheField>
    <cacheField name="Funcionario" numFmtId="0">
      <sharedItems/>
    </cacheField>
    <cacheField name="Estado del Usuario" numFmtId="0">
      <sharedItems/>
    </cacheField>
    <cacheField name="Punto atención" numFmtId="0">
      <sharedItems containsNonDate="0" containsString="0" containsBlank="1"/>
    </cacheField>
    <cacheField name="Canal" numFmtId="0">
      <sharedItems count="1">
        <s v="WEB"/>
      </sharedItems>
    </cacheField>
    <cacheField name="Tipo petición" numFmtId="0">
      <sharedItems count="1">
        <s v="SOLICITUD DE ACCESO A LA INFORMACION"/>
      </sharedItems>
    </cacheField>
    <cacheField name="Estado petición inicial" numFmtId="0">
      <sharedItems/>
    </cacheField>
    <cacheField name="Estado petición final" numFmtId="0">
      <sharedItems count="3">
        <s v="Cerrado - Por no competencia"/>
        <s v="Solucionado - Por traslado"/>
        <s v="Solucionado - Por asignacion"/>
      </sharedItems>
    </cacheField>
    <cacheField name="Estado de la petición" numFmtId="0">
      <sharedItems/>
    </cacheField>
    <cacheField name="Asunto" numFmtId="0">
      <sharedItems count="4" longText="1">
        <s v="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
        <s v="APROPIACION E INTERVENCION EN EL ESPACIO PUBLICO. SOLICITO CONOCER EL PERMISO O NORMA QUE PERMITE CERRAR  INTERVENIR UNA ZONA VERDE PARALELA A UN CAMINO PEATONAL Y ADJUNTANDOLA AL INMUEBLE."/>
        <s v="REFERENCIA  CONTRATO 136/2021 - REALIZAR LA ESTRUCTURACION INTEGRAL DEL PROYECTO LINEA  2 DEL METRO DE BOGOTA  INCLUYENDO LOS COMPONENTES LEGAL  DE RIESGOS  TECNICO Y  FINANCIERO ASUNTO  SOLICITUD DE INFORMACION SOBRE EL COMPONENTE PREDIAL DEL CONTRATO DE LA REFERENCIA "/>
        <s v="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
      </sharedItems>
    </cacheField>
    <cacheField name="Proceso de calidad" numFmtId="0">
      <sharedItems/>
    </cacheField>
    <cacheField name="Trámite o servicio" numFmtId="0">
      <sharedItems containsNonDate="0" containsString="0"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NonDate="0" containsString="0" containsBlank="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3" maxValue="6"/>
    </cacheField>
    <cacheField name="Longitud de los hechos" numFmtId="0">
      <sharedItems containsString="0" containsBlank="1" containsNumber="1" containsInteger="1" minValue="-7407051019370550" maxValue="-74074154498"/>
    </cacheField>
    <cacheField name="Latitud de los hechos" numFmtId="0">
      <sharedItems containsString="0" containsBlank="1" containsNumber="1" containsInteger="1" minValue="469488655999999" maxValue="4661680093343530"/>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2-05T00:00:00" maxDate="2021-12-30T00:00:00"/>
    </cacheField>
    <cacheField name="Fecha registro" numFmtId="14">
      <sharedItems containsSemiMixedTypes="0" containsNonDate="0" containsDate="1" containsString="0" minDate="2021-12-06T00:00:00" maxDate="2021-12-31T00:00:00"/>
    </cacheField>
    <cacheField name="Fecha asignación" numFmtId="22">
      <sharedItems containsSemiMixedTypes="0" containsNonDate="0" containsDate="1" containsString="0" minDate="2021-12-06T10:42:41" maxDate="2021-12-31T00:09:53"/>
    </cacheField>
    <cacheField name="Fecha inicio términos" numFmtId="14">
      <sharedItems containsSemiMixedTypes="0" containsNonDate="0" containsDate="1" containsString="0" minDate="2021-12-07T00:00:00" maxDate="2022-01-04T00:00:00"/>
    </cacheField>
    <cacheField name="Número radicado entrada" numFmtId="0">
      <sharedItems containsNonDate="0" containsString="0" containsBlank="1"/>
    </cacheField>
    <cacheField name="Fecha radicado entrada" numFmtId="0">
      <sharedItems/>
    </cacheField>
    <cacheField name="Fecha solicitud aclaración" numFmtId="0">
      <sharedItems/>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14">
      <sharedItems containsSemiMixedTypes="0" containsNonDate="0" containsDate="1" containsString="0" minDate="2022-01-04T00:00:00" maxDate="2022-02-01T00:00:00"/>
    </cacheField>
    <cacheField name="Días para el vencimiento" numFmtId="0">
      <sharedItems containsSemiMixedTypes="0" containsString="0" containsNumber="1" containsInteger="1" minValue="20" maxValue="20"/>
    </cacheField>
    <cacheField name="Número radicado salida" numFmtId="0">
      <sharedItems containsNonDate="0" containsString="0" containsBlank="1"/>
    </cacheField>
    <cacheField name="Fecha radicado salida" numFmtId="0">
      <sharedItems/>
    </cacheField>
    <cacheField name="Fecha finalización" numFmtId="22">
      <sharedItems containsSemiMixedTypes="0" containsNonDate="0" containsDate="1" containsString="0" minDate="2021-12-06T12:05:22" maxDate="2021-12-31T07:45:10"/>
    </cacheField>
    <cacheField name="Fecha cierre" numFmtId="0">
      <sharedItems containsDate="1" containsMixedTypes="1" minDate="2021-12-23T11:09:48" maxDate="2021-12-23T11:09:48"/>
    </cacheField>
    <cacheField name="Días gestión" numFmtId="0">
      <sharedItems containsSemiMixedTypes="0" containsString="0" containsNumber="1" containsInteger="1" minValue="1" maxValue="1" count="1">
        <n v="1"/>
      </sharedItems>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2-09T00:00:00" maxDate="2022-01-05T00:00:00"/>
    </cacheField>
    <cacheField name="Días de la actividad" numFmtId="0">
      <sharedItems containsSemiMixedTypes="0" containsString="0" containsNumber="1" containsInteger="1" minValue="1" maxValue="1"/>
    </cacheField>
    <cacheField name="Días vencimiento actividad" numFmtId="0">
      <sharedItems containsSemiMixedTypes="0" containsString="0" containsNumber="1" containsInteger="1" minValue="0" maxValue="0"/>
    </cacheField>
    <cacheField name="Comentario" numFmtId="0">
      <sharedItems longText="1"/>
    </cacheField>
    <cacheField name="Observaciones" numFmtId="0">
      <sharedItems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79209534" maxValue="1030549158"/>
    </cacheField>
    <cacheField name="Condición del ciudadano" numFmtId="0">
      <sharedItems containsNonDate="0" containsString="0" containsBlank="1"/>
    </cacheField>
    <cacheField name="Correo electrónico peticionario" numFmtId="0">
      <sharedItems containsBlank="1"/>
    </cacheField>
    <cacheField name="Teléfono fijo peticionario" numFmtId="0">
      <sharedItems containsString="0" containsBlank="1" containsNumber="1" containsInteger="1" minValue="3002945589" maxValue="3102808418"/>
    </cacheField>
    <cacheField name="Celular peticionario" numFmtId="0">
      <sharedItems containsString="0" containsBlank="1" containsNumber="1" containsInteger="1" minValue="3002945589" maxValue="310280841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3"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ount="2">
        <s v="GESTIONADO"/>
        <s v="PENDIENTE"/>
      </sharedItems>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n v="423"/>
    <x v="0"/>
    <s v="GOBIERNO"/>
    <s v="ENTIDADES DISTRITALES"/>
    <s v="DEFENSORIA DEL ESPACIO PUBLICO"/>
    <s v="Oficina de Atencion a la Ciudadania | Puede Consolidar | Trasladar Entidades"/>
    <x v="0"/>
    <m/>
    <s v="ESPACIO PUBLICO"/>
    <s v="SERVICIO A LA CIUDADANIA"/>
    <s v="ATENCION A LA CIUDADANIA"/>
    <s v="Olga Lucia Mesa Moreno"/>
    <s v="Activo"/>
    <m/>
    <x v="0"/>
    <x v="0"/>
    <s v="En tramite por asignar - trasladar"/>
    <x v="0"/>
    <s v="Cerrado - Por no competencia"/>
    <x v="0"/>
    <s v="ESTRATEGICO"/>
    <m/>
    <s v="false"/>
    <s v="false"/>
    <s v="false"/>
    <m/>
    <m/>
    <s v="false"/>
    <m/>
    <m/>
    <m/>
    <m/>
    <m/>
    <m/>
    <n v="-74074154498"/>
    <n v="469488655999999"/>
    <m/>
    <m/>
    <d v="2021-12-29T00:00:00"/>
    <d v="2021-12-30T00:00:00"/>
    <d v="2021-12-29T13:35:02"/>
    <d v="2021-12-30T00:00:00"/>
    <m/>
    <s v=" "/>
    <s v=" "/>
    <s v=" "/>
    <s v=" "/>
    <s v=" "/>
    <s v=" "/>
    <d v="2022-01-27T00:00:00"/>
    <n v="20"/>
    <m/>
    <s v=" "/>
    <d v="2021-12-29T14:20:08"/>
    <s v=" "/>
    <x v="0"/>
    <n v="0"/>
    <s v="Registro para atencion"/>
    <s v="Funcionario"/>
    <d v="2021-12-31T00:00:00"/>
    <n v="1"/>
    <n v="0"/>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ELKYN  FAJARDO FAJARDO"/>
    <n v="79209534"/>
    <m/>
    <s v="elkyn.fajardo@hotmail.com"/>
    <n v="3102808418"/>
    <n v="3102808418"/>
    <m/>
    <m/>
    <m/>
    <m/>
    <n v="3"/>
    <s v="false"/>
    <s v="true"/>
    <m/>
    <m/>
    <n v="1"/>
    <s v="Recibida"/>
    <s v="Por el ciudadano"/>
    <m/>
    <s v="PERIODO ACTUAL"/>
    <s v="Gestion oportuna (DTL)"/>
    <s v=" "/>
    <s v="0-3."/>
    <s v="GESTIONADOS"/>
    <x v="0"/>
    <m/>
    <m/>
    <m/>
    <m/>
    <m/>
  </r>
  <r>
    <n v="338"/>
    <x v="1"/>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1"/>
    <s v="MISIONAL"/>
    <m/>
    <s v="false"/>
    <s v="true"/>
    <s v="false"/>
    <m/>
    <m/>
    <s v="false"/>
    <m/>
    <m/>
    <s v="12 - BARRIOS UNIDOS"/>
    <s v="98 - LOS ALCAZARES"/>
    <s v="ALCAZARES"/>
    <n v="3"/>
    <n v="-740704692900181"/>
    <n v="4661645339972420"/>
    <m/>
    <m/>
    <d v="2021-12-22T00:00:00"/>
    <d v="2021-12-23T00:00:00"/>
    <d v="2021-12-22T13:14:04"/>
    <d v="2021-12-23T00:00:00"/>
    <m/>
    <s v=" "/>
    <s v=" "/>
    <s v=" "/>
    <s v=" "/>
    <s v=" "/>
    <s v=" "/>
    <d v="2022-01-20T00:00:00"/>
    <n v="20"/>
    <m/>
    <s v=" "/>
    <d v="2021-12-22T14:59:38"/>
    <d v="2021-12-23T11:09:48"/>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cibida"/>
    <s v="Por el ciudadano"/>
    <m/>
    <s v="PERIODO ACTUAL"/>
    <s v="Gestion oportuna (DTL)"/>
    <s v=" "/>
    <s v="0-3."/>
    <s v="GESTIONADOS"/>
    <x v="0"/>
    <m/>
    <m/>
    <m/>
    <m/>
    <m/>
  </r>
  <r>
    <n v="337"/>
    <x v="2"/>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Registro - con preclasificacion"/>
    <x v="1"/>
    <s v="Solucionado - Por traslado"/>
    <x v="1"/>
    <s v="MISIONAL"/>
    <m/>
    <s v="false"/>
    <s v="false"/>
    <s v="false"/>
    <m/>
    <m/>
    <s v="false"/>
    <m/>
    <m/>
    <s v="12 - BARRIOS UNIDOS"/>
    <s v="98 - LOS ALCAZARES"/>
    <s v="ALCAZARES"/>
    <n v="3"/>
    <n v="-7407051019370550"/>
    <n v="4661680093343530"/>
    <m/>
    <m/>
    <d v="2021-12-22T00:00:00"/>
    <d v="2021-12-23T00:00:00"/>
    <d v="2021-12-22T12:02:22"/>
    <d v="2021-12-23T00:00:00"/>
    <m/>
    <s v=" "/>
    <s v=" "/>
    <s v=" "/>
    <s v=" "/>
    <s v=" "/>
    <s v=" "/>
    <d v="2022-01-20T00:00:00"/>
    <n v="20"/>
    <m/>
    <s v=" "/>
    <d v="2021-12-22T15:04:18"/>
    <s v=" "/>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gistrada"/>
    <s v="Por el ciudadano"/>
    <m/>
    <s v="PERIODO ACTUAL"/>
    <s v="Gestion oportuna (DTL)"/>
    <s v=" "/>
    <s v="0-3."/>
    <s v="GESTIONADOS"/>
    <x v="0"/>
    <m/>
    <m/>
    <m/>
    <m/>
    <m/>
  </r>
  <r>
    <n v="335"/>
    <x v="3"/>
    <s v="GOBIERNO"/>
    <s v="ENTIDADES DISTRITALES"/>
    <s v="DEFENSORIA DEL ESPACIO PUBLICO"/>
    <s v="Oficina de Atencion a la Ciudadania | Puede Consolidar | Trasladar Entidades"/>
    <x v="0"/>
    <m/>
    <s v="ESPACIO PUBLICO"/>
    <s v="ESPACIO PUBLICO"/>
    <s v="ESTUDIO DE LA VIABILIDAD DE LAS SOLICITUDES DE ADMINISTRACION DE BIENES PUBLICOS"/>
    <s v="Olga Lucia Mesa Moreno"/>
    <s v="Activo"/>
    <m/>
    <x v="0"/>
    <x v="0"/>
    <s v="En tramite por asignar - trasladar"/>
    <x v="2"/>
    <s v="Solucionado - Por asignacion"/>
    <x v="2"/>
    <s v="MISIONAL"/>
    <m/>
    <s v="false"/>
    <s v="true"/>
    <s v="false"/>
    <m/>
    <m/>
    <s v="false"/>
    <m/>
    <m/>
    <m/>
    <m/>
    <m/>
    <n v="6"/>
    <n v="-7405519723897660"/>
    <n v="4654121528847040"/>
    <m/>
    <m/>
    <d v="2021-12-22T00:00:00"/>
    <d v="2021-12-23T00:00:00"/>
    <d v="2021-12-31T00:09:53"/>
    <d v="2022-01-03T00:00:00"/>
    <m/>
    <s v=" "/>
    <s v=" "/>
    <s v=" "/>
    <s v=" "/>
    <s v=" "/>
    <s v=" "/>
    <d v="2022-01-31T00:00:00"/>
    <n v="20"/>
    <m/>
    <s v=" "/>
    <d v="2021-12-31T07:45:10"/>
    <s v=" "/>
    <x v="0"/>
    <n v="0"/>
    <s v="Registro para atencion"/>
    <s v="Funcionario"/>
    <d v="2022-01-04T00:00:00"/>
    <n v="1"/>
    <n v="0"/>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Natural"/>
    <s v="Natural"/>
    <s v="Peticionario Identificado"/>
    <s v="omesa32"/>
    <s v="En nombre propio"/>
    <s v="Cedula de ciudadania"/>
    <s v="JULIANA  CALA "/>
    <n v="1020794847"/>
    <m/>
    <s v="jcala@fdn.com.co"/>
    <m/>
    <n v="3042501907"/>
    <s v="CL 71 6 14"/>
    <s v="02 - CHAPINERO"/>
    <s v="88 - EL REFUGIO"/>
    <s v="LOS ROSALES"/>
    <n v="6"/>
    <s v="false"/>
    <s v="true"/>
    <m/>
    <m/>
    <n v="1"/>
    <s v="Recibida"/>
    <s v="Por el ciudadano"/>
    <m/>
    <s v="PERIODO ACTUAL"/>
    <s v="Gestion oportuna (DTL)"/>
    <s v=" "/>
    <s v="0-3."/>
    <s v="GESTIONADOS"/>
    <x v="1"/>
    <m/>
    <m/>
    <m/>
    <m/>
    <m/>
  </r>
  <r>
    <n v="92"/>
    <x v="4"/>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3"/>
    <s v="MISIONAL"/>
    <m/>
    <s v="false"/>
    <s v="false"/>
    <s v="false"/>
    <m/>
    <m/>
    <s v="false"/>
    <m/>
    <m/>
    <m/>
    <m/>
    <m/>
    <m/>
    <m/>
    <m/>
    <m/>
    <m/>
    <d v="2021-12-05T00:00:00"/>
    <d v="2021-12-06T00:00:00"/>
    <d v="2021-12-06T10:42:41"/>
    <d v="2021-12-07T00:00:00"/>
    <m/>
    <s v=" "/>
    <s v=" "/>
    <s v=" "/>
    <s v=" "/>
    <s v=" "/>
    <s v=" "/>
    <d v="2022-01-04T00:00:00"/>
    <n v="20"/>
    <m/>
    <s v=" "/>
    <d v="2021-12-06T12:05:22"/>
    <s v=" "/>
    <x v="0"/>
    <n v="0"/>
    <s v="Registro para atencion"/>
    <s v="Funcionario"/>
    <d v="2021-12-09T00:00:00"/>
    <n v="1"/>
    <n v="0"/>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SEBASTIAN  RAMIREZ HENAO"/>
    <n v="1030549158"/>
    <m/>
    <s v="sramirezh@findeter.gov.co"/>
    <n v="3002945589"/>
    <n v="3002945589"/>
    <m/>
    <s v="08 - KENNEDY"/>
    <s v="113 - BAVARIA"/>
    <s v="COOPERATIVA DE SUB-OFICIALES"/>
    <n v="3"/>
    <s v="false"/>
    <s v="true"/>
    <s v="SECRETARIA DE PLANEACION"/>
    <s v="DEFENSORIA DEL ESPACIO PUBLICO"/>
    <n v="1"/>
    <s v="Recibida"/>
    <s v="Por el ciudadano"/>
    <m/>
    <s v="PERIODO ACTUAL"/>
    <s v="Gestion oportuna (DTL)"/>
    <s v=" "/>
    <s v="0-3."/>
    <s v="GESTIONADOS"/>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32637F-328B-40CC-A319-EC9979B8E759}" name="TablaDinámica3" cacheId="23"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A19:H24" firstHeaderRow="1" firstDataRow="1" firstDataCol="8"/>
  <pivotFields count="10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0"/>
        <item x="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6"/>
    <field x="14"/>
    <field x="15"/>
    <field x="17"/>
    <field x="19"/>
    <field x="55"/>
    <field x="94"/>
  </rowFields>
  <rowItems count="5">
    <i>
      <x/>
      <x/>
      <x/>
      <x/>
      <x v="2"/>
      <x v="2"/>
      <x/>
      <x/>
    </i>
    <i>
      <x v="1"/>
      <x/>
      <x/>
      <x/>
      <x v="1"/>
      <x v="3"/>
      <x/>
      <x v="1"/>
    </i>
    <i>
      <x v="2"/>
      <x/>
      <x/>
      <x/>
      <x v="2"/>
      <x/>
      <x/>
      <x/>
    </i>
    <i>
      <x v="3"/>
      <x/>
      <x/>
      <x/>
      <x v="2"/>
      <x/>
      <x/>
      <x/>
    </i>
    <i>
      <x v="4"/>
      <x/>
      <x/>
      <x/>
      <x/>
      <x v="1"/>
      <x/>
      <x/>
    </i>
  </rowItems>
  <colItems count="1">
    <i/>
  </colItems>
  <formats count="4">
    <format dxfId="13">
      <pivotArea dataOnly="0" labelOnly="1" outline="0" fieldPosition="0">
        <references count="6">
          <reference field="1" count="1" selected="0">
            <x v="0"/>
          </reference>
          <reference field="6" count="0" selected="0"/>
          <reference field="14" count="0" selected="0"/>
          <reference field="15" count="0" selected="0"/>
          <reference field="17" count="1">
            <x v="2"/>
          </reference>
          <reference field="19" count="1" selected="0">
            <x v="2"/>
          </reference>
        </references>
      </pivotArea>
    </format>
    <format dxfId="12">
      <pivotArea dataOnly="0" labelOnly="1" outline="0" fieldPosition="0">
        <references count="6">
          <reference field="1" count="1" selected="0">
            <x v="1"/>
          </reference>
          <reference field="6" count="0" selected="0"/>
          <reference field="14" count="0" selected="0"/>
          <reference field="15" count="0" selected="0"/>
          <reference field="17" count="1">
            <x v="1"/>
          </reference>
          <reference field="19" count="1" selected="0">
            <x v="3"/>
          </reference>
        </references>
      </pivotArea>
    </format>
    <format dxfId="11">
      <pivotArea dataOnly="0" labelOnly="1" outline="0" fieldPosition="0">
        <references count="6">
          <reference field="1" count="1" selected="0">
            <x v="2"/>
          </reference>
          <reference field="6" count="0" selected="0"/>
          <reference field="14" count="0" selected="0"/>
          <reference field="15" count="0" selected="0"/>
          <reference field="17" count="1">
            <x v="2"/>
          </reference>
          <reference field="19" count="1" selected="0">
            <x v="0"/>
          </reference>
        </references>
      </pivotArea>
    </format>
    <format dxfId="10">
      <pivotArea dataOnly="0" labelOnly="1" outline="0" fieldPosition="0">
        <references count="6">
          <reference field="1" count="1" selected="0">
            <x v="4"/>
          </reference>
          <reference field="6" count="0" selected="0"/>
          <reference field="14" count="0" selected="0"/>
          <reference field="15" count="0" selected="0"/>
          <reference field="17" count="1">
            <x v="0"/>
          </reference>
          <reference field="19"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ABA987D-A1D3-4FED-A368-28402D407988}" name="Tabla13612" displayName="Tabla13612" ref="A1:CX4" totalsRowShown="0" headerRowDxfId="33">
  <autoFilter ref="A1:CX4" xr:uid="{3ABA987D-A1D3-4FED-A368-28402D407988}"/>
  <sortState ref="A2:CX3">
    <sortCondition descending="1" ref="B2:B3"/>
  </sortState>
  <tableColumns count="102">
    <tableColumn id="1" xr3:uid="{C73699F3-D90F-4E23-9088-2E429BC64E27}" name="Item"/>
    <tableColumn id="2" xr3:uid="{E504BC99-D6FD-42FC-9970-041AEE29F22E}" name="Número petición"/>
    <tableColumn id="3" xr3:uid="{CFCBB18A-A10E-44EA-A965-1B898D44FA6E}" name="Sector"/>
    <tableColumn id="4" xr3:uid="{93135462-8BA3-4495-9886-A994DF848A81}" name="Tipo de entidad"/>
    <tableColumn id="5" xr3:uid="{FA847558-D328-4A2C-9DF1-EB2391FE8CA9}" name="Entidad"/>
    <tableColumn id="6" xr3:uid="{5C157BFA-F65C-4667-B9B7-2A98D5449081}" name="Tipo de dependencia"/>
    <tableColumn id="7" xr3:uid="{8D255F8E-64B2-43FF-8BE1-3F43639AF5BE}" name="Dependencia"/>
    <tableColumn id="8" xr3:uid="{B05AD44F-87E0-4011-B8DE-40A59E52637E}" name="Dependencia hija"/>
    <tableColumn id="9" xr3:uid="{F2B77949-6C11-43B4-8F34-0AAAB777A09E}" name="Tema"/>
    <tableColumn id="10" xr3:uid="{81212E6B-5A1F-4905-AA63-01208257E433}" name="Categoría subtema"/>
    <tableColumn id="11" xr3:uid="{94D256AF-69F5-47B2-835F-CFC7EF9C9FF7}" name="Subtema"/>
    <tableColumn id="12" xr3:uid="{90DB8082-B901-4815-94E8-FEB934C3F53F}" name="Funcionario"/>
    <tableColumn id="13" xr3:uid="{23110B37-B5E7-4F81-A10F-6D94AD6FF7C7}" name="Estado del Usuario"/>
    <tableColumn id="14" xr3:uid="{DB7B2D90-0D44-495C-9069-F8E18EC52451}" name="Punto atención"/>
    <tableColumn id="15" xr3:uid="{5A9338B6-89A1-4189-8E15-BAA9B0CCB4F8}" name="Canal"/>
    <tableColumn id="16" xr3:uid="{20D28808-ACFE-4095-A757-815A991B6043}" name="Tipo petición"/>
    <tableColumn id="17" xr3:uid="{A0195747-059F-4FAA-8C47-0AF8BEB76EEB}" name="Estado petición inicial"/>
    <tableColumn id="18" xr3:uid="{EA22BD6D-870F-4E7C-8239-4179C96E28AF}" name="Estado petición final"/>
    <tableColumn id="19" xr3:uid="{201E8B8A-91B9-4F18-9B19-A3A2BB6F04A6}" name="Estado de la petición"/>
    <tableColumn id="20" xr3:uid="{A5870EF7-9585-423B-A54B-2A5865B3F143}" name="Asunto"/>
    <tableColumn id="21" xr3:uid="{30C1BBD0-C5B3-4747-AE53-727B2EDD1D70}" name="Proceso de calidad"/>
    <tableColumn id="22" xr3:uid="{325F8751-8FDC-470C-BC63-E7B499E85D47}" name="Trámite o servicio"/>
    <tableColumn id="23" xr3:uid="{593F9E2C-9A6B-4A03-8D5A-6A67ACB14A00}" name="Es trámite"/>
    <tableColumn id="24" xr3:uid="{A6CBA7A6-9896-4CF7-A435-D2D533103847}" name="Adjunto"/>
    <tableColumn id="25" xr3:uid="{0CF105FB-CE39-4684-87BC-E9AA3120AE87}" name="Tiene procedencia"/>
    <tableColumn id="26" xr3:uid="{0A073BB8-DF08-481E-8430-C012CA76B43F}" name="Entidad procedencia"/>
    <tableColumn id="27" xr3:uid="{FC5FEF21-7C21-4A55-A5BA-F59C4A5833B3}" name="Radicado de procedencia"/>
    <tableColumn id="28" xr3:uid="{20CC6C31-4164-42EF-9E61-470A5487A8E2}" name="Es copia"/>
    <tableColumn id="29" xr3:uid="{878649FD-84B0-4AEE-ACF7-50F21FEEABD3}" name="Entidad fuente"/>
    <tableColumn id="30" xr3:uid="{EF934ACE-2DB5-464C-A4C1-BE675C39596E}" name="Nota"/>
    <tableColumn id="31" xr3:uid="{EE05AE24-C848-4F04-B4F8-F47672B22993}" name="Localidad de los hechos"/>
    <tableColumn id="32" xr3:uid="{D746F9B9-6942-41F4-AF37-3675D40593C1}" name="UPZ de los hechos"/>
    <tableColumn id="33" xr3:uid="{8BA0F555-2E0A-4B17-9376-9149E056E9D6}" name="Barrio de los hechos"/>
    <tableColumn id="34" xr3:uid="{82CF2457-79B7-4A86-A2E5-82B26B1A5D72}" name="Estrato de los hechos"/>
    <tableColumn id="35" xr3:uid="{8AB2BF01-F355-4212-B3CF-1C1972DA08EC}" name="Longitud de los hechos"/>
    <tableColumn id="36" xr3:uid="{B67CCA96-04BA-4613-B1E3-ECF4CFA1F343}" name="Latitud de los hechos"/>
    <tableColumn id="37" xr3:uid="{5E8870D3-926B-4CAD-A257-908136677DBB}" name="Longitud de registro de la petición"/>
    <tableColumn id="38" xr3:uid="{90C61738-A642-400C-9F39-E98BFCC91DD5}" name="Latitud de registro de la petición"/>
    <tableColumn id="39" xr3:uid="{B6BF8068-38D4-43DD-A26E-F724DDBCB301}" name="Fecha ingreso" dataDxfId="32"/>
    <tableColumn id="40" xr3:uid="{3084EDC0-39CB-43C5-A869-E44303CFA7A6}" name="Fecha registro" dataDxfId="31"/>
    <tableColumn id="41" xr3:uid="{F96A49EC-D650-4980-A07C-AA3B3521988C}" name="Fecha asignación" dataDxfId="30"/>
    <tableColumn id="102" xr3:uid="{6C25F876-0B24-4945-BFFF-F073CBC58D47}" name="Fecha inicio términos" dataDxfId="29"/>
    <tableColumn id="103" xr3:uid="{B060C8FF-DF8F-4E99-A23F-F55333CCC726}" name="Número radicado entrada" dataDxfId="28"/>
    <tableColumn id="42" xr3:uid="{6FFFA449-4B3D-4A21-A028-60EDEA165A7E}" name="Fecha radicado entrada" dataDxfId="27"/>
    <tableColumn id="43" xr3:uid="{498C0D4E-6DA5-4008-8F1C-E040EFA07DE4}" name="Fecha solicitud aclaración"/>
    <tableColumn id="44" xr3:uid="{A1E4DEA2-A0F0-4ECE-8B20-C26BEDB542C1}" name="Fecha solicitud ampliación" dataDxfId="26"/>
    <tableColumn id="45" xr3:uid="{54FB4415-3FAA-48C7-990E-6B6892C11B0C}" name="Fecha respuesta aclaración" dataDxfId="25"/>
    <tableColumn id="46" xr3:uid="{A16E122C-0194-4EFF-A3E2-35DEA326E341}" name="Fecha respuesta ampliación" dataDxfId="24"/>
    <tableColumn id="47" xr3:uid="{DE9DE507-6606-471C-BD9D-E35A9D19E00C}" name="Fecha reinicio de términos" dataDxfId="23"/>
    <tableColumn id="48" xr3:uid="{92ADF025-F05B-46BD-AE83-B741D43F505E}" name="Fecha vencimiento" dataDxfId="22"/>
    <tableColumn id="49" xr3:uid="{C2AC2CDD-17F8-4757-B7DB-9D9E868ACDF3}" name="Días para el vencimiento" dataDxfId="21"/>
    <tableColumn id="50" xr3:uid="{76898301-C334-4773-BAB0-BCE33EAE5DAC}" name="Número radicado salida" dataDxfId="20"/>
    <tableColumn id="51" xr3:uid="{A7AD9EE8-030B-4CA4-83E9-B5C0B42CFE66}" name="Fecha radicado salida"/>
    <tableColumn id="52" xr3:uid="{E1A87137-3C2D-48D7-8637-75B4A771E369}" name="Fecha finalización" dataDxfId="19"/>
    <tableColumn id="53" xr3:uid="{8C0E68B7-0463-418D-8AF2-815C7FDBF409}" name="Fecha cierre" dataDxfId="18"/>
    <tableColumn id="54" xr3:uid="{A38D23A1-724E-4B45-A94A-EA35D72CE911}" name="Días gestión" dataDxfId="17"/>
    <tableColumn id="55" xr3:uid="{00008460-19E9-4604-9785-B3B5519AC1AC}" name="Días vencimiento" dataDxfId="16"/>
    <tableColumn id="56" xr3:uid="{67C2D0AE-380B-4926-9A79-594007BC7C7C}" name="Actividad"/>
    <tableColumn id="57" xr3:uid="{BED5A623-081C-4BA3-8136-8A21C74F9840}" name="Responsable actividad"/>
    <tableColumn id="58" xr3:uid="{3E69752A-4A38-479F-8702-DD1F46F2C921}" name="Fecha fin actividad" dataDxfId="15"/>
    <tableColumn id="59" xr3:uid="{F0B8A248-49C7-4A89-A009-CEC05E5BB668}" name="Días de la actividad"/>
    <tableColumn id="60" xr3:uid="{C40F4CAC-6319-4A21-B017-219DFE30F334}" name="Días vencimiento actividad" dataDxfId="14"/>
    <tableColumn id="61" xr3:uid="{6A675B86-BDF9-46ED-BA6F-A820DF0A57C0}" name="Comentario"/>
    <tableColumn id="62" xr3:uid="{8F3C9B41-A06A-4CFF-9454-DA686A0C8AA0}" name="Observaciones"/>
    <tableColumn id="63" xr3:uid="{10081008-22FD-4E9E-A408-F610E2322677}" name="Tipo persona"/>
    <tableColumn id="64" xr3:uid="{4EC5816F-68D0-4681-B6B6-AE0299B19EB9}" name="Tipo de peticionario"/>
    <tableColumn id="65" xr3:uid="{F16A70CB-C979-4311-AE52-6632C9F71C4F}" name="Tipo usuario"/>
    <tableColumn id="66" xr3:uid="{7CA028C1-49BD-45BF-9192-10FC57A87C4E}" name="Login de usuario"/>
    <tableColumn id="67" xr3:uid="{96849202-5A7B-4D8B-9AAC-95664FF3062E}" name="Tipo de solicitante"/>
    <tableColumn id="68" xr3:uid="{C0E77B38-70C5-4156-8DC9-B41BCF29EC6C}" name="Tipo de documento"/>
    <tableColumn id="69" xr3:uid="{45AD9A2E-725C-4200-A3F6-D8DDA2A0F956}" name="Nombre peticionario"/>
    <tableColumn id="70" xr3:uid="{B128D6C7-FEA1-4C9D-A7F4-0E0F4EC40A6A}" name="Número de documento"/>
    <tableColumn id="71" xr3:uid="{D28A8BAD-33B6-4DBE-BE33-8ABE769CC502}" name="Condición del ciudadano"/>
    <tableColumn id="72" xr3:uid="{0C145E69-3580-4333-AB8C-04F06EA29E01}" name="Correo electrónico peticionario"/>
    <tableColumn id="73" xr3:uid="{84317046-7947-42E2-8D2F-10D85B8A8392}" name="Teléfono fijo peticionario"/>
    <tableColumn id="74" xr3:uid="{3E6D1C50-C4FB-4F00-AF1F-4C3720F4932D}" name="Celular peticionario"/>
    <tableColumn id="75" xr3:uid="{9837A7C7-3818-4B00-89D0-550CAC3C66DF}" name="Dirección residencia peticionario"/>
    <tableColumn id="76" xr3:uid="{6C8BF400-5E53-4F13-85FC-A86344912499}" name="Localidad del ciudadano"/>
    <tableColumn id="77" xr3:uid="{358487E5-F0BE-4EE3-B891-6C74273C909A}" name="UPZ del ciudadano"/>
    <tableColumn id="78" xr3:uid="{013A9EBF-26DF-496C-BFF7-1D0349CE895C}" name="Barrio del ciudadano"/>
    <tableColumn id="79" xr3:uid="{53EB9F55-1D84-4D58-953F-11D6ADB3D8C3}" name="Estrato del ciudadano"/>
    <tableColumn id="80" xr3:uid="{E53667A1-58DA-4103-B1A0-6C490784BDF1}" name="Notificación física"/>
    <tableColumn id="81" xr3:uid="{0EF5E0A1-F266-4A07-973C-7024E20CA5CB}" name="Notificación electrónica"/>
    <tableColumn id="82" xr3:uid="{A4D7BB45-B5A6-40BD-8141-2A369191BB72}" name="Entidad que recibe"/>
    <tableColumn id="83" xr3:uid="{D650D37D-CD32-43FE-BF57-499646ACB7AD}" name="Entidad que traslada"/>
    <tableColumn id="84" xr3:uid="{5D9644C0-2E70-4EDE-A808-24B9E4E910EA}" name="Transacción entidad"/>
    <tableColumn id="85" xr3:uid="{27625BCE-39E6-4F7D-942D-66F351D3AC20}" name="Tipo de ingreso"/>
    <tableColumn id="86" xr3:uid="{BF7D817F-3054-4FA2-A174-6E492D03A9DA}" name="Tipo de registro"/>
    <tableColumn id="87" xr3:uid="{92971BD2-CF7F-477C-8C1B-D2DA795C50C6}" name="Comunes"/>
    <tableColumn id="88" xr3:uid="{EBFF1803-6AD3-40FA-933D-8E5389B4E569}" name="Periodo"/>
    <tableColumn id="89" xr3:uid="{C072D887-A1D9-42CA-8AE6-075641F5149B}" name="Tipo de gestión"/>
    <tableColumn id="90" xr3:uid="{C0C691E0-8ECB-4C6E-971C-5ED89F0FD05F}" name="Tipo de pendiente"/>
    <tableColumn id="91" xr3:uid="{56BA740E-95B2-4D46-8312-21A60C05E2A4}" name="Gestión en rango días"/>
    <tableColumn id="92" xr3:uid="{E7966A35-9E55-4E1C-B9CB-4C91F4B856A1}" name="Tipo reporte"/>
    <tableColumn id="93" xr3:uid="{84AE067B-6A9F-4C4A-A802-3397F36D01A8}" name="Tipo reporte por entidad"/>
    <tableColumn id="94" xr3:uid="{B46EC198-0073-486A-9A7E-E3664BDAA35D}" name="Tipo de Re-ingreso"/>
    <tableColumn id="95" xr3:uid="{EC0B9D5A-C586-4DF5-AD7A-5B2783AF04B3}" name="Estado del reingreso"/>
    <tableColumn id="96" xr3:uid="{605F04AD-A685-462B-A253-AEAB24A3DB02}" name="Número de veces de reingreso"/>
    <tableColumn id="97" xr3:uid="{5564AE13-07AB-47F4-AFD3-9CAC045C7354}" name="Tipo de traslado"/>
    <tableColumn id="98" xr3:uid="{3CAFC233-E829-427A-9A33-B0D4B5897A8A}" name="Excluir"/>
    <tableColumn id="99" xr3:uid="{D4B736F3-4961-445A-BEE6-6CD62F110266}" name="Columna1"/>
    <tableColumn id="100" xr3:uid="{69EE4A3F-79BE-4A56-B3B8-8D215EC15EE6}" name="dependencia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E5C052-EA4B-483A-BDC0-4A68AC0D8E23}" name="Tabla8" displayName="Tabla8" ref="A1:CV6" totalsRowShown="0">
  <autoFilter ref="A1:CV6" xr:uid="{13E5C052-EA4B-483A-BDC0-4A68AC0D8E23}"/>
  <tableColumns count="100">
    <tableColumn id="1" xr3:uid="{C6A54463-A2FB-4248-8C4A-A9963FC96998}" name="Número petición"/>
    <tableColumn id="2" xr3:uid="{CE0B4E4C-3380-4710-A7B3-74CE7A5472DE}" name="Número petición2"/>
    <tableColumn id="3" xr3:uid="{7922353E-988C-447A-8CEB-2C33C873AA16}" name="Sector"/>
    <tableColumn id="4" xr3:uid="{89382BBE-68E8-4AE5-969F-691C67A7538D}" name="Tipo de entidad"/>
    <tableColumn id="5" xr3:uid="{212CC079-D817-4D27-A86A-AFAFBB55E0E1}" name="Entidad"/>
    <tableColumn id="6" xr3:uid="{99434635-B7AA-4BB2-A4A1-C89644F6C60E}" name="Tipo de dependencia"/>
    <tableColumn id="7" xr3:uid="{75A01063-7640-40B3-A87B-253E839C60AB}" name="Dependencia"/>
    <tableColumn id="8" xr3:uid="{9E4B2E04-7365-4F82-8189-FCDBD3933184}" name="Dependencia hija"/>
    <tableColumn id="9" xr3:uid="{3F27935A-B898-4E19-B2AA-427DD2037DEB}" name="Tema"/>
    <tableColumn id="10" xr3:uid="{B4323D5D-ECF4-4F5D-98DD-03D28A12C0F6}" name="Categoría subtema"/>
    <tableColumn id="11" xr3:uid="{FEF93E36-6B1B-4E3B-8771-A9F5608AB3E5}" name="Subtema"/>
    <tableColumn id="12" xr3:uid="{B99898EF-506B-49A6-B126-B120D6227ADB}" name="Funcionario"/>
    <tableColumn id="13" xr3:uid="{E7712403-8756-49F6-A73C-1EBFDAAA9ADE}" name="Estado del Usuario"/>
    <tableColumn id="14" xr3:uid="{4D9AB7F6-E4E0-464C-AE8B-486D5E071696}" name="Punto atención"/>
    <tableColumn id="15" xr3:uid="{02ED90B7-4048-475D-BDEC-0F952DEBEE89}" name="Canal"/>
    <tableColumn id="16" xr3:uid="{FD71CA32-31C2-4118-BF17-A054CA141B84}" name="Tipo petición"/>
    <tableColumn id="17" xr3:uid="{16C7D9CB-5B96-41D2-82AD-A46D0452553E}" name="Estado petición inicial"/>
    <tableColumn id="18" xr3:uid="{906FDA1E-C8ED-4D06-A274-CC2042A80381}" name="Estado petición final"/>
    <tableColumn id="19" xr3:uid="{2F2375E7-F2BB-4D69-BF39-E4FAA621F115}" name="Estado de la petición"/>
    <tableColumn id="20" xr3:uid="{6AC17740-997C-4E7C-BEEC-2066136C4083}" name="Asunto"/>
    <tableColumn id="21" xr3:uid="{969FC58D-D42A-47D6-AF0D-9FDAD640F741}" name="Proceso de calidad"/>
    <tableColumn id="22" xr3:uid="{2CA1AA8E-D5B4-4E6A-90DD-16D88B949B71}" name="Trámite o servicio"/>
    <tableColumn id="23" xr3:uid="{6E52B662-7A8A-4146-83EA-85760E4F6C31}" name="Es trámite"/>
    <tableColumn id="24" xr3:uid="{D0E6FA3C-6DEB-4763-9778-9D2C819B74DA}" name="Adjunto"/>
    <tableColumn id="25" xr3:uid="{ECD0A33F-709D-4B89-8E7F-1733C02A9B3C}" name="Tiene procedencia"/>
    <tableColumn id="26" xr3:uid="{50A7F95C-EEE8-4F78-B5E7-5EC9CD391EE3}" name="Entidad procedencia"/>
    <tableColumn id="27" xr3:uid="{4AF93353-17F9-4068-A11C-880378E51486}" name="Radicado de procedencia"/>
    <tableColumn id="28" xr3:uid="{C98F07E6-DB42-48B3-9B43-7577102D920A}" name="Es copia"/>
    <tableColumn id="29" xr3:uid="{34E51593-552A-4306-B158-3986902C3723}" name="Entidad fuente"/>
    <tableColumn id="30" xr3:uid="{A36CD9F3-4E68-4CBC-BD8A-96D1DDB01029}" name="Nota"/>
    <tableColumn id="31" xr3:uid="{B1AD7E92-29B6-4201-8E31-64A815681300}" name="Localidad de los hechos"/>
    <tableColumn id="32" xr3:uid="{F7CF29DA-DF88-4CEF-8322-6C3BACC5ABBA}" name="UPZ de los hechos"/>
    <tableColumn id="33" xr3:uid="{297FCD39-1189-4784-9AAC-DDD61F8F9A0A}" name="Barrio de los hechos"/>
    <tableColumn id="34" xr3:uid="{C3289A74-940F-41B1-AF48-8FDDB117310E}" name="Estrato de los hechos"/>
    <tableColumn id="35" xr3:uid="{FA665EC1-9C89-49EE-B535-876DB0E3E734}" name="Longitud de los hechos"/>
    <tableColumn id="36" xr3:uid="{923A87EA-AAE2-42B2-835A-49C25A88AED3}" name="Latitud de los hechos"/>
    <tableColumn id="37" xr3:uid="{18AF2CA7-3DD5-4D57-A6AE-CF276B801678}" name="Longitud de registro de la petición"/>
    <tableColumn id="38" xr3:uid="{904B68C7-DD6C-478A-B7C6-D6C1F9C1FFE9}" name="Latitud de registro de la petición"/>
    <tableColumn id="39" xr3:uid="{A9C4F4D2-8A78-4FE4-8FB8-6A5EB9A4684E}" name="Fecha ingreso" dataDxfId="9"/>
    <tableColumn id="40" xr3:uid="{3E68F13F-1EE6-4D3B-8296-B8AD231A9E2D}" name="Fecha registro" dataDxfId="8"/>
    <tableColumn id="41" xr3:uid="{83232C0B-5478-4454-A57F-4186EEA16356}" name="Fecha asignación" dataDxfId="7"/>
    <tableColumn id="42" xr3:uid="{6D2EEA70-F09D-4252-81F6-EF17616FF226}" name="Fecha inicio términos" dataDxfId="6"/>
    <tableColumn id="43" xr3:uid="{625EB2CD-9F67-4941-8F63-363EDC46F761}" name="Número radicado entrada"/>
    <tableColumn id="44" xr3:uid="{BF2AD51B-12CE-4E96-B6BC-F6488843EE03}" name="Fecha radicado entrada"/>
    <tableColumn id="45" xr3:uid="{00721A82-D358-4A26-8622-7994CA8B3C85}" name="Fecha solicitud aclaración"/>
    <tableColumn id="46" xr3:uid="{893C1239-6782-48FB-87DE-9A90F95720DF}" name="Fecha solicitud ampliación"/>
    <tableColumn id="47" xr3:uid="{F6246192-25BB-4739-A968-E4B1A142EE7C}" name="Fecha respuesta aclaración"/>
    <tableColumn id="48" xr3:uid="{83AA68FD-8A2C-4393-B4EC-CD327B34F838}" name="Fecha respuesta ampliación"/>
    <tableColumn id="49" xr3:uid="{8E415EDC-6A4F-46AD-BB61-F2607D666AD0}" name="Fecha reinicio de términos"/>
    <tableColumn id="50" xr3:uid="{5827CC33-9B7D-4A34-8630-4DBB09C842B7}" name="Fecha vencimiento" dataDxfId="5"/>
    <tableColumn id="51" xr3:uid="{31F51C32-E514-4837-BBAC-4F12746BB4F7}" name="Días para el vencimiento"/>
    <tableColumn id="52" xr3:uid="{F06A2AF6-483A-4DCA-A731-2F6B86544A6D}" name="Número radicado salida"/>
    <tableColumn id="53" xr3:uid="{8B621078-9D2E-41A5-9B53-ED89E1C8CFB4}" name="Fecha radicado salida"/>
    <tableColumn id="54" xr3:uid="{3B10F295-5040-4E6F-B6DE-9699CF1BC0E7}" name="Fecha finalización" dataDxfId="4"/>
    <tableColumn id="55" xr3:uid="{0442AD39-A6C0-4BE8-8AFB-7F88FE45C0CE}" name="Fecha cierre"/>
    <tableColumn id="56" xr3:uid="{BF01CD4D-DA81-4465-BC4A-F1E8C2751D0B}" name="Días gestión"/>
    <tableColumn id="57" xr3:uid="{2430CCAB-FCAB-4B1E-A0D4-85657F713F5B}" name="Días vencimiento"/>
    <tableColumn id="58" xr3:uid="{F153AE9E-83DF-48E2-8F11-F58771AAD988}" name="Actividad"/>
    <tableColumn id="59" xr3:uid="{888C5A83-AC15-4A7A-969A-5632E649A2B6}" name="Responsable actividad"/>
    <tableColumn id="60" xr3:uid="{0C950547-E7A8-4D94-A9A2-DCC60B2FD922}" name="Fecha fin actividad" dataDxfId="3"/>
    <tableColumn id="61" xr3:uid="{63E65291-00CA-489C-ADBE-6C3B9206FF9F}" name="Días de la actividad"/>
    <tableColumn id="62" xr3:uid="{56772795-CD5F-48B2-B8BD-55EADAEDB605}" name="Días vencimiento actividad"/>
    <tableColumn id="63" xr3:uid="{2201215E-0AC6-43AF-B3B3-C24EA9D61C14}" name="Comentario"/>
    <tableColumn id="64" xr3:uid="{C3C9C207-86ED-4DA6-932A-0D5544475FA3}" name="Observaciones"/>
    <tableColumn id="65" xr3:uid="{DCFDE7CD-B249-4C91-8F73-1F0B5097431B}" name="Tipo persona"/>
    <tableColumn id="66" xr3:uid="{5623F895-B8F9-45BE-BFA9-4507637E7CCB}" name="Tipo de peticionario"/>
    <tableColumn id="67" xr3:uid="{0B253EB3-E0C6-4481-B92B-731546EBA0C5}" name="Tipo usuario"/>
    <tableColumn id="68" xr3:uid="{A84635A8-7D61-4C56-972B-F919E6319D58}" name="Login de usuario"/>
    <tableColumn id="69" xr3:uid="{F0A7828E-9C84-405E-B256-EC93E5980160}" name="Tipo de solicitante"/>
    <tableColumn id="70" xr3:uid="{D18338CE-C357-4E35-9404-DF1E0D9F7D5C}" name="Tipo de documento"/>
    <tableColumn id="71" xr3:uid="{642ACBE3-6FB9-4E86-BB75-78BB6A5C05A3}" name="Nombre peticionario"/>
    <tableColumn id="72" xr3:uid="{D2E4C109-689B-4985-B7AE-A4835FD00596}" name="Número de documento"/>
    <tableColumn id="73" xr3:uid="{B412D4EC-EE4D-402B-AA3D-9859934D5BC7}" name="Condición del ciudadano"/>
    <tableColumn id="74" xr3:uid="{DEC50969-0302-435C-BB14-D5BFDB2C4CE2}" name="Correo electrónico peticionario"/>
    <tableColumn id="75" xr3:uid="{B1FC8BE3-6212-4996-ABC5-B80ABEC49259}" name="Teléfono fijo peticionario"/>
    <tableColumn id="76" xr3:uid="{07E1AA82-5108-4D0B-A3A8-6C4D48EC3821}" name="Celular peticionario"/>
    <tableColumn id="77" xr3:uid="{EF5FB244-6338-435B-8A01-7539A8FA74B3}" name="Dirección residencia peticionario"/>
    <tableColumn id="78" xr3:uid="{3A183312-0016-4E3F-B9F2-887DA54DF68A}" name="Localidad del ciudadano"/>
    <tableColumn id="79" xr3:uid="{5D957437-2EED-45F3-83BC-6AA9913CD53D}" name="UPZ del ciudadano"/>
    <tableColumn id="80" xr3:uid="{4C45A509-ADD5-41C3-A23A-6E66407E90B6}" name="Barrio del ciudadano"/>
    <tableColumn id="81" xr3:uid="{F768C46F-AEC3-4AD9-BDE1-523584062D19}" name="Estrato del ciudadano"/>
    <tableColumn id="82" xr3:uid="{1A7E3673-DB13-4084-893F-B2524BBA0A1E}" name="Notificación física"/>
    <tableColumn id="83" xr3:uid="{5CF8A970-3047-4AB7-998B-F6E13FBFBF33}" name="Notificación electrónica"/>
    <tableColumn id="84" xr3:uid="{89748AB7-CC27-4E1E-BB29-D1E570B17CCD}" name="Entidad que recibe"/>
    <tableColumn id="85" xr3:uid="{FC474784-3373-484D-9098-8164FAFDC6BA}" name="Entidad que traslada"/>
    <tableColumn id="86" xr3:uid="{7B1DF6D3-FCB4-4539-9C50-77E4E2A433E7}" name="Transacción entidad"/>
    <tableColumn id="87" xr3:uid="{5F71ED36-2318-409D-AD1C-86BDFE18D39B}" name="Tipo de ingreso"/>
    <tableColumn id="88" xr3:uid="{80BF2F2C-0AC6-445E-8DB7-DD2952CC6BD7}" name="Tipo de registro"/>
    <tableColumn id="89" xr3:uid="{88B78B00-4D58-48B5-9242-981D15BD2C7D}" name="Comunes"/>
    <tableColumn id="90" xr3:uid="{1356A576-62E1-47BD-ABD0-5D40A59E4122}" name="Periodo"/>
    <tableColumn id="91" xr3:uid="{79BBFE37-DFAA-4F20-B1EA-D23B40CB594F}" name="Tipo de gestión"/>
    <tableColumn id="92" xr3:uid="{835B8ABC-32AC-41BC-ACF2-9D023ED51A98}" name="Tipo de pendiente"/>
    <tableColumn id="93" xr3:uid="{93678348-B604-4CB2-A906-154B790A7F87}" name="Gestión en rango días"/>
    <tableColumn id="94" xr3:uid="{40E2A94C-6ABB-47D2-A74F-B1DEA5C230DE}" name="Tipo reporte"/>
    <tableColumn id="95" xr3:uid="{185B5D68-72E6-4907-8BC4-0AA313875E77}" name="Tipo reporte por entidad"/>
    <tableColumn id="96" xr3:uid="{AD9CFF09-8B3C-4332-9B06-925226259DE5}" name="Tipo de Re-ingreso"/>
    <tableColumn id="97" xr3:uid="{7E5E5689-2A07-4103-B57D-CB7669D457A4}" name="Estado del reingreso"/>
    <tableColumn id="98" xr3:uid="{6A7DFB1D-7580-4AA9-85EF-194FBA0C710D}" name="Número de veces de reingreso"/>
    <tableColumn id="99" xr3:uid="{F5F9CE03-A28E-4C87-BF8F-7CC63314874D}" name="Tipo de traslado"/>
    <tableColumn id="100" xr3:uid="{10ADA190-7D11-4E70-8090-F009197F9F31}"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53"/>
  <sheetViews>
    <sheetView showGridLines="0" zoomScale="75" zoomScaleNormal="75" workbookViewId="0"/>
  </sheetViews>
  <sheetFormatPr baseColWidth="10" defaultColWidth="0" defaultRowHeight="15" zeroHeight="1" x14ac:dyDescent="0.25"/>
  <cols>
    <col min="1" max="1" width="3.5703125" customWidth="1"/>
    <col min="2" max="2" width="2.5703125" customWidth="1"/>
    <col min="3" max="17" width="11.5703125" customWidth="1"/>
    <col min="18" max="18" width="3.5703125" customWidth="1"/>
    <col min="19" max="16383" width="11.5703125" hidden="1"/>
    <col min="16384" max="16384" width="2.28515625" customWidth="1"/>
  </cols>
  <sheetData>
    <row r="1" spans="16:18" x14ac:dyDescent="0.25">
      <c r="P1" s="17" t="s">
        <v>208</v>
      </c>
      <c r="R1" t="s">
        <v>186</v>
      </c>
    </row>
    <row r="2" spans="16:18" x14ac:dyDescent="0.25"/>
    <row r="3" spans="16:18" x14ac:dyDescent="0.25"/>
    <row r="4" spans="16:18" x14ac:dyDescent="0.25"/>
    <row r="5" spans="16:18" x14ac:dyDescent="0.25"/>
    <row r="6" spans="16:18" x14ac:dyDescent="0.25"/>
    <row r="7" spans="16:18" x14ac:dyDescent="0.25"/>
    <row r="8" spans="16:18" x14ac:dyDescent="0.25"/>
    <row r="9" spans="16:18" x14ac:dyDescent="0.25"/>
    <row r="10" spans="16:18" x14ac:dyDescent="0.25"/>
    <row r="11" spans="16:18" x14ac:dyDescent="0.25"/>
    <row r="12" spans="16:18" x14ac:dyDescent="0.25"/>
    <row r="13" spans="16:18" x14ac:dyDescent="0.25"/>
    <row r="14" spans="16:18" x14ac:dyDescent="0.25"/>
    <row r="15" spans="16:18" x14ac:dyDescent="0.25"/>
    <row r="16" spans="16:1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spans="1:1" x14ac:dyDescent="0.25"/>
    <row r="34" spans="1:1" x14ac:dyDescent="0.25"/>
    <row r="35" spans="1:1" x14ac:dyDescent="0.25"/>
    <row r="36" spans="1:1" x14ac:dyDescent="0.25"/>
    <row r="37" spans="1:1" x14ac:dyDescent="0.25"/>
    <row r="38" spans="1:1" x14ac:dyDescent="0.25"/>
    <row r="39" spans="1:1" x14ac:dyDescent="0.25"/>
    <row r="40" spans="1:1" hidden="1" x14ac:dyDescent="0.25">
      <c r="A40" t="s">
        <v>131</v>
      </c>
    </row>
    <row r="47" spans="1:1" ht="31.15" hidden="1" customHeight="1" x14ac:dyDescent="0.25"/>
    <row r="49" hidden="1" x14ac:dyDescent="0.25"/>
    <row r="50" hidden="1" x14ac:dyDescent="0.25"/>
    <row r="51" hidden="1" x14ac:dyDescent="0.25"/>
    <row r="52" hidden="1" x14ac:dyDescent="0.25"/>
    <row r="53" hidden="1"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29"/>
  <sheetViews>
    <sheetView showGridLines="0" zoomScale="64" zoomScaleNormal="64" workbookViewId="0">
      <selection activeCell="B20" sqref="B20:B21"/>
    </sheetView>
  </sheetViews>
  <sheetFormatPr baseColWidth="10" defaultColWidth="0" defaultRowHeight="15" zeroHeight="1" x14ac:dyDescent="0.25"/>
  <cols>
    <col min="1" max="1" width="8.140625" customWidth="1"/>
    <col min="2" max="2" width="23.7109375" customWidth="1"/>
    <col min="3" max="3" width="31.140625" customWidth="1"/>
    <col min="4" max="4" width="21.85546875" customWidth="1"/>
    <col min="5" max="5" width="35" customWidth="1"/>
    <col min="6" max="6" width="28.42578125" customWidth="1"/>
    <col min="7" max="7" width="114.42578125" customWidth="1"/>
    <col min="8" max="8" width="20.140625" customWidth="1"/>
    <col min="9" max="9" width="32.5703125" bestFit="1" customWidth="1"/>
    <col min="10" max="10" width="6.42578125" customWidth="1"/>
    <col min="11" max="16384" width="11.42578125" hidden="1"/>
  </cols>
  <sheetData>
    <row r="1" spans="2:8" x14ac:dyDescent="0.25"/>
    <row r="2" spans="2:8" ht="14.45" customHeight="1" x14ac:dyDescent="0.25">
      <c r="B2" s="5"/>
      <c r="C2" s="5"/>
      <c r="D2" s="5"/>
    </row>
    <row r="3" spans="2:8" x14ac:dyDescent="0.25">
      <c r="B3" s="5"/>
      <c r="C3" s="5"/>
      <c r="D3" s="5"/>
    </row>
    <row r="4" spans="2:8" x14ac:dyDescent="0.25">
      <c r="B4" s="5"/>
      <c r="C4" s="5"/>
      <c r="D4" s="5"/>
    </row>
    <row r="5" spans="2:8" x14ac:dyDescent="0.25">
      <c r="B5" s="5"/>
      <c r="C5" s="5"/>
      <c r="D5" s="5"/>
    </row>
    <row r="6" spans="2:8" x14ac:dyDescent="0.25">
      <c r="B6" s="5"/>
      <c r="C6" s="5"/>
      <c r="D6" s="5"/>
    </row>
    <row r="7" spans="2:8" x14ac:dyDescent="0.25">
      <c r="B7" s="5"/>
      <c r="C7" s="5"/>
      <c r="D7" s="5"/>
    </row>
    <row r="8" spans="2:8" x14ac:dyDescent="0.25">
      <c r="B8" s="5"/>
      <c r="C8" s="5"/>
      <c r="D8" s="5"/>
    </row>
    <row r="9" spans="2:8" ht="34.5" customHeight="1" x14ac:dyDescent="0.25">
      <c r="B9" s="5"/>
      <c r="C9" s="5"/>
      <c r="D9" s="5"/>
    </row>
    <row r="10" spans="2:8" ht="22.5" customHeight="1" x14ac:dyDescent="0.25">
      <c r="B10" s="5"/>
      <c r="C10" s="5"/>
      <c r="D10" s="5"/>
    </row>
    <row r="11" spans="2:8" ht="45" customHeight="1" x14ac:dyDescent="0.25">
      <c r="B11" s="75" t="s">
        <v>209</v>
      </c>
      <c r="C11" s="75"/>
      <c r="D11" s="77"/>
      <c r="E11" s="77"/>
      <c r="F11" s="77"/>
      <c r="G11" s="77"/>
      <c r="H11" s="9"/>
    </row>
    <row r="12" spans="2:8" ht="15" customHeight="1" x14ac:dyDescent="0.25">
      <c r="B12" s="75"/>
      <c r="C12" s="75"/>
      <c r="D12" s="77"/>
      <c r="E12" s="77"/>
      <c r="F12" s="77"/>
      <c r="G12" s="77"/>
      <c r="H12" s="9"/>
    </row>
    <row r="13" spans="2:8" ht="10.5" customHeight="1" x14ac:dyDescent="0.25">
      <c r="B13" s="75"/>
      <c r="C13" s="75"/>
      <c r="D13" s="9"/>
      <c r="E13" s="9"/>
      <c r="F13" s="9"/>
      <c r="G13" s="9"/>
      <c r="H13" s="9"/>
    </row>
    <row r="14" spans="2:8" ht="26.25" customHeight="1" x14ac:dyDescent="0.25">
      <c r="B14" s="75"/>
      <c r="C14" s="75"/>
      <c r="D14" s="76"/>
      <c r="E14" s="76"/>
      <c r="F14" s="76"/>
      <c r="G14" s="76"/>
      <c r="H14" s="76"/>
    </row>
    <row r="15" spans="2:8" ht="18" customHeight="1" x14ac:dyDescent="0.25">
      <c r="D15" s="76"/>
      <c r="E15" s="76"/>
      <c r="F15" s="76"/>
      <c r="G15" s="76"/>
      <c r="H15" s="76"/>
    </row>
    <row r="16" spans="2:8" x14ac:dyDescent="0.25"/>
    <row r="17" spans="2:9" x14ac:dyDescent="0.25"/>
    <row r="18" spans="2:9" ht="15.75" thickBot="1" x14ac:dyDescent="0.3"/>
    <row r="19" spans="2:9" ht="100.5" customHeight="1" x14ac:dyDescent="0.25">
      <c r="B19" s="14" t="s">
        <v>139</v>
      </c>
      <c r="C19" s="15" t="s">
        <v>140</v>
      </c>
      <c r="D19" s="15" t="s">
        <v>141</v>
      </c>
      <c r="E19" s="15" t="s">
        <v>142</v>
      </c>
      <c r="F19" s="15" t="s">
        <v>143</v>
      </c>
      <c r="G19" s="15" t="s">
        <v>144</v>
      </c>
      <c r="H19" s="15" t="s">
        <v>145</v>
      </c>
      <c r="I19" s="16" t="s">
        <v>146</v>
      </c>
    </row>
    <row r="20" spans="2:9" ht="110.25" x14ac:dyDescent="0.25">
      <c r="B20" s="70">
        <f>+'[5]Solicitudes de acceso a la info'!B2</f>
        <v>2709432022</v>
      </c>
      <c r="C20" s="70" t="str">
        <f>+'[5]Solicitudes de acceso a la info'!G2</f>
        <v>AREA DE ATENCION A LA CIUDADANIA</v>
      </c>
      <c r="D20" s="70" t="str">
        <f>+'[5]Solicitudes de acceso a la info'!O2</f>
        <v>WEB</v>
      </c>
      <c r="E20" s="70" t="str">
        <f>+'[5]Solicitudes de acceso a la info'!P2</f>
        <v>SOLICITUD DE ACCESO A LA INFORMACION</v>
      </c>
      <c r="F20" s="70" t="str">
        <f>+'[5]Solicitudes de acceso a la info'!S2</f>
        <v>Solucionado - Por traslado</v>
      </c>
      <c r="G20" s="74" t="s">
        <v>210</v>
      </c>
      <c r="H20" s="70">
        <f>+'[5]Solicitudes de acceso a la info'!BD2</f>
        <v>1</v>
      </c>
      <c r="I20" s="70" t="str">
        <f>+'[5]Solicitudes de acceso a la info'!CQ2</f>
        <v>GESTIONADO</v>
      </c>
    </row>
    <row r="21" spans="2:9" ht="157.5" x14ac:dyDescent="0.25">
      <c r="B21" s="70">
        <f>+'[5]Solicitudes de acceso a la info'!B3</f>
        <v>2739082022</v>
      </c>
      <c r="C21" s="70" t="str">
        <f>+'[5]Solicitudes de acceso a la info'!G3</f>
        <v>AREA DE ATENCION A LA CIUDADANIA</v>
      </c>
      <c r="D21" s="70" t="str">
        <f>+'[5]Solicitudes de acceso a la info'!O3</f>
        <v>WEB</v>
      </c>
      <c r="E21" s="70" t="str">
        <f>+'[5]Solicitudes de acceso a la info'!P3</f>
        <v>SOLICITUD DE ACCESO A LA INFORMACION</v>
      </c>
      <c r="F21" s="70" t="str">
        <f>+'[5]Solicitudes de acceso a la info'!S3</f>
        <v>Solucionado - Por asignacion</v>
      </c>
      <c r="G21" s="74" t="s">
        <v>225</v>
      </c>
      <c r="H21" s="70">
        <f>+'[5]Solicitudes de acceso a la info'!BD3</f>
        <v>1</v>
      </c>
      <c r="I21" s="70" t="str">
        <f>+'[5]Solicitudes de acceso a la info'!CQ3</f>
        <v>PENDIENTE</v>
      </c>
    </row>
    <row r="22" spans="2:9" ht="15.75" x14ac:dyDescent="0.25">
      <c r="B22" s="18"/>
      <c r="C22" s="18"/>
      <c r="D22" s="18"/>
      <c r="E22" s="18"/>
      <c r="F22" s="18"/>
      <c r="G22" s="18"/>
      <c r="H22" s="18"/>
      <c r="I22" s="18"/>
    </row>
    <row r="23" spans="2:9" ht="15.75" x14ac:dyDescent="0.25">
      <c r="B23" s="18"/>
      <c r="C23" s="18"/>
      <c r="D23" s="18"/>
      <c r="E23" s="18"/>
      <c r="F23" s="18"/>
      <c r="G23" s="18"/>
      <c r="H23" s="18"/>
      <c r="I23" s="18"/>
    </row>
    <row r="24" spans="2:9" ht="15.75" hidden="1" x14ac:dyDescent="0.25">
      <c r="B24" s="18"/>
      <c r="C24" s="18"/>
      <c r="D24" s="18"/>
      <c r="E24" s="18"/>
      <c r="F24" s="18"/>
      <c r="G24" s="18"/>
      <c r="H24" s="18"/>
      <c r="I24" s="18"/>
    </row>
    <row r="25" spans="2:9" ht="15.75" hidden="1" x14ac:dyDescent="0.25">
      <c r="B25" s="18"/>
      <c r="C25" s="18"/>
      <c r="D25" s="18"/>
      <c r="E25" s="18"/>
      <c r="F25" s="18"/>
      <c r="G25" s="18"/>
      <c r="H25" s="18"/>
      <c r="I25" s="18"/>
    </row>
    <row r="26" spans="2:9" x14ac:dyDescent="0.25"/>
    <row r="27" spans="2:9" x14ac:dyDescent="0.25"/>
    <row r="28" spans="2:9" x14ac:dyDescent="0.25"/>
    <row r="29" spans="2:9" x14ac:dyDescent="0.25"/>
  </sheetData>
  <autoFilter ref="B19:I21" xr:uid="{00000000-0001-0000-0300-000000000000}"/>
  <mergeCells count="3">
    <mergeCell ref="B11:C14"/>
    <mergeCell ref="D14:H15"/>
    <mergeCell ref="D11:G12"/>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A563-92D5-4959-AFBF-BE85D757BFEA}">
  <dimension ref="A1:CX3"/>
  <sheetViews>
    <sheetView workbookViewId="0">
      <selection activeCell="BB2" sqref="BB2"/>
    </sheetView>
  </sheetViews>
  <sheetFormatPr baseColWidth="10" defaultRowHeight="15" x14ac:dyDescent="0.25"/>
  <cols>
    <col min="18" max="18" width="25.7109375" customWidth="1"/>
    <col min="19" max="19" width="29.5703125" customWidth="1"/>
    <col min="21" max="21" width="19.85546875" bestFit="1" customWidth="1"/>
    <col min="22" max="22" width="21.85546875" bestFit="1" customWidth="1"/>
    <col min="23" max="23" width="12.140625" bestFit="1" customWidth="1"/>
    <col min="24" max="24" width="10.42578125" bestFit="1" customWidth="1"/>
    <col min="25" max="25" width="19.7109375" bestFit="1" customWidth="1"/>
    <col min="26" max="26" width="21.42578125" bestFit="1" customWidth="1"/>
    <col min="27" max="27" width="25.5703125" bestFit="1" customWidth="1"/>
    <col min="28" max="28" width="10.28515625" bestFit="1" customWidth="1"/>
    <col min="29" max="29" width="16.42578125" bestFit="1" customWidth="1"/>
    <col min="30" max="30" width="7.5703125" bestFit="1" customWidth="1"/>
    <col min="31" max="31" width="24.28515625" bestFit="1" customWidth="1"/>
    <col min="32" max="32" width="19.42578125" bestFit="1" customWidth="1"/>
    <col min="33" max="33" width="21.140625" bestFit="1" customWidth="1"/>
    <col min="34" max="34" width="22" bestFit="1" customWidth="1"/>
    <col min="35" max="35" width="23.7109375" bestFit="1" customWidth="1"/>
    <col min="36" max="36" width="22" bestFit="1" customWidth="1"/>
    <col min="37" max="37" width="34" bestFit="1" customWidth="1"/>
    <col min="38" max="38" width="32.28515625" bestFit="1" customWidth="1"/>
    <col min="39" max="39" width="15.42578125" bestFit="1" customWidth="1"/>
    <col min="40" max="40" width="15.7109375" bestFit="1" customWidth="1"/>
    <col min="41" max="41" width="18.140625" bestFit="1" customWidth="1"/>
    <col min="42" max="42" width="12.140625" bestFit="1" customWidth="1"/>
    <col min="43" max="43" width="9.5703125" bestFit="1" customWidth="1"/>
    <col min="44" max="44" width="22.28515625" bestFit="1" customWidth="1"/>
    <col min="45" max="45" width="26.140625" bestFit="1" customWidth="1"/>
    <col min="46" max="46" width="24" bestFit="1" customWidth="1"/>
    <col min="47" max="47" width="26" bestFit="1" customWidth="1"/>
    <col min="48" max="48" width="26.85546875" bestFit="1" customWidth="1"/>
    <col min="49" max="49" width="27.140625" bestFit="1" customWidth="1"/>
    <col min="50" max="50" width="28" bestFit="1" customWidth="1"/>
    <col min="51" max="51" width="27" bestFit="1" customWidth="1"/>
    <col min="52" max="52" width="20.140625" bestFit="1" customWidth="1"/>
    <col min="53" max="53" width="25.28515625" bestFit="1" customWidth="1"/>
    <col min="54" max="54" width="24.42578125" bestFit="1" customWidth="1"/>
    <col min="55" max="55" width="22.140625" bestFit="1" customWidth="1"/>
    <col min="56" max="56" width="19.140625" bestFit="1" customWidth="1"/>
    <col min="57" max="58" width="14" bestFit="1" customWidth="1"/>
    <col min="59" max="59" width="18.7109375" bestFit="1" customWidth="1"/>
    <col min="60" max="60" width="20.85546875" bestFit="1" customWidth="1"/>
    <col min="61" max="61" width="23.140625" bestFit="1" customWidth="1"/>
    <col min="62" max="62" width="19.85546875" bestFit="1" customWidth="1"/>
    <col min="63" max="63" width="20.28515625" bestFit="1" customWidth="1"/>
    <col min="64" max="64" width="27.28515625" bestFit="1" customWidth="1"/>
    <col min="65" max="66" width="255.7109375" bestFit="1" customWidth="1"/>
    <col min="67" max="67" width="14.7109375" bestFit="1" customWidth="1"/>
    <col min="68" max="68" width="21.140625" bestFit="1" customWidth="1"/>
    <col min="69" max="69" width="23.140625" bestFit="1" customWidth="1"/>
    <col min="70" max="70" width="17.7109375" bestFit="1" customWidth="1"/>
    <col min="71" max="71" width="19.7109375" bestFit="1" customWidth="1"/>
    <col min="72" max="72" width="20.5703125" bestFit="1" customWidth="1"/>
    <col min="73" max="73" width="39" bestFit="1" customWidth="1"/>
    <col min="74" max="74" width="24.140625" bestFit="1" customWidth="1"/>
    <col min="75" max="75" width="25.28515625" bestFit="1" customWidth="1"/>
    <col min="76" max="76" width="31.28515625" bestFit="1" customWidth="1"/>
    <col min="77" max="77" width="26.140625" bestFit="1" customWidth="1"/>
    <col min="78" max="78" width="20.85546875" bestFit="1" customWidth="1"/>
    <col min="79" max="79" width="32.7109375" bestFit="1" customWidth="1"/>
    <col min="80" max="80" width="24.7109375" bestFit="1" customWidth="1"/>
    <col min="81" max="81" width="19.85546875" bestFit="1" customWidth="1"/>
    <col min="82" max="82" width="21.5703125" bestFit="1" customWidth="1"/>
    <col min="83" max="83" width="22.42578125" bestFit="1" customWidth="1"/>
    <col min="84" max="84" width="19.140625" bestFit="1" customWidth="1"/>
    <col min="85" max="85" width="24.5703125" bestFit="1" customWidth="1"/>
    <col min="86" max="86" width="20" bestFit="1" customWidth="1"/>
    <col min="87" max="87" width="21.42578125" bestFit="1" customWidth="1"/>
    <col min="88" max="88" width="21" bestFit="1" customWidth="1"/>
    <col min="89" max="89" width="16.85546875" bestFit="1" customWidth="1"/>
    <col min="90" max="90" width="17.140625" bestFit="1" customWidth="1"/>
    <col min="91" max="91" width="11.5703125" bestFit="1" customWidth="1"/>
    <col min="92" max="92" width="16.42578125" bestFit="1" customWidth="1"/>
    <col min="93" max="93" width="21.7109375" bestFit="1" customWidth="1"/>
    <col min="94" max="94" width="19.7109375" bestFit="1" customWidth="1"/>
    <col min="95" max="95" width="22.5703125" bestFit="1" customWidth="1"/>
    <col min="96" max="96" width="14.28515625" bestFit="1" customWidth="1"/>
  </cols>
  <sheetData>
    <row r="1" spans="1:102" s="68" customFormat="1" x14ac:dyDescent="0.25">
      <c r="A1" s="68" t="s">
        <v>204</v>
      </c>
      <c r="B1" s="68" t="s">
        <v>0</v>
      </c>
      <c r="C1" s="68" t="s">
        <v>1</v>
      </c>
      <c r="D1" s="68" t="s">
        <v>2</v>
      </c>
      <c r="E1" s="68" t="s">
        <v>3</v>
      </c>
      <c r="F1" s="68" t="s">
        <v>4</v>
      </c>
      <c r="G1" s="68" t="s">
        <v>5</v>
      </c>
      <c r="H1" s="68" t="s">
        <v>6</v>
      </c>
      <c r="I1" s="68" t="s">
        <v>7</v>
      </c>
      <c r="J1" s="68" t="s">
        <v>8</v>
      </c>
      <c r="K1" s="68" t="s">
        <v>9</v>
      </c>
      <c r="L1" s="68" t="s">
        <v>10</v>
      </c>
      <c r="M1" s="68" t="s">
        <v>11</v>
      </c>
      <c r="N1" s="68" t="s">
        <v>12</v>
      </c>
      <c r="O1" s="68" t="s">
        <v>13</v>
      </c>
      <c r="P1" s="68" t="s">
        <v>14</v>
      </c>
      <c r="Q1" s="68" t="s">
        <v>15</v>
      </c>
      <c r="R1" s="68" t="s">
        <v>16</v>
      </c>
      <c r="S1" s="68" t="s">
        <v>17</v>
      </c>
      <c r="T1" s="68" t="s">
        <v>18</v>
      </c>
      <c r="U1" s="68" t="s">
        <v>19</v>
      </c>
      <c r="V1" s="68" t="s">
        <v>20</v>
      </c>
      <c r="W1" s="68" t="s">
        <v>21</v>
      </c>
      <c r="X1" s="68" t="s">
        <v>22</v>
      </c>
      <c r="Y1" s="68" t="s">
        <v>23</v>
      </c>
      <c r="Z1" s="68" t="s">
        <v>24</v>
      </c>
      <c r="AA1" s="68" t="s">
        <v>25</v>
      </c>
      <c r="AB1" s="68" t="s">
        <v>26</v>
      </c>
      <c r="AC1" s="68" t="s">
        <v>27</v>
      </c>
      <c r="AD1" s="68" t="s">
        <v>28</v>
      </c>
      <c r="AE1" s="68" t="s">
        <v>29</v>
      </c>
      <c r="AF1" s="68" t="s">
        <v>30</v>
      </c>
      <c r="AG1" s="68" t="s">
        <v>31</v>
      </c>
      <c r="AH1" s="68" t="s">
        <v>32</v>
      </c>
      <c r="AI1" s="68" t="s">
        <v>33</v>
      </c>
      <c r="AJ1" s="68" t="s">
        <v>34</v>
      </c>
      <c r="AK1" s="68" t="s">
        <v>35</v>
      </c>
      <c r="AL1" s="68" t="s">
        <v>36</v>
      </c>
      <c r="AM1" s="68" t="s">
        <v>37</v>
      </c>
      <c r="AN1" s="68" t="s">
        <v>38</v>
      </c>
      <c r="AO1" s="68" t="s">
        <v>39</v>
      </c>
      <c r="AP1" s="68" t="s">
        <v>40</v>
      </c>
      <c r="AQ1" s="72" t="s">
        <v>41</v>
      </c>
      <c r="AR1" s="68" t="s">
        <v>42</v>
      </c>
      <c r="AS1" s="68" t="s">
        <v>43</v>
      </c>
      <c r="AT1" s="68" t="s">
        <v>44</v>
      </c>
      <c r="AU1" s="68" t="s">
        <v>45</v>
      </c>
      <c r="AV1" s="68" t="s">
        <v>46</v>
      </c>
      <c r="AW1" s="68" t="s">
        <v>47</v>
      </c>
      <c r="AX1" s="68" t="s">
        <v>48</v>
      </c>
      <c r="AY1" s="68" t="s">
        <v>49</v>
      </c>
      <c r="AZ1" s="72" t="s">
        <v>50</v>
      </c>
      <c r="BA1" s="68" t="s">
        <v>51</v>
      </c>
      <c r="BB1" s="68" t="s">
        <v>52</v>
      </c>
      <c r="BC1" s="68" t="s">
        <v>53</v>
      </c>
      <c r="BD1" s="68" t="s">
        <v>54</v>
      </c>
      <c r="BE1" s="68" t="s">
        <v>55</v>
      </c>
      <c r="BF1" s="68" t="s">
        <v>56</v>
      </c>
      <c r="BG1" s="68" t="s">
        <v>57</v>
      </c>
      <c r="BH1" s="68" t="s">
        <v>58</v>
      </c>
      <c r="BI1" s="68" t="s">
        <v>59</v>
      </c>
      <c r="BJ1" s="68" t="s">
        <v>60</v>
      </c>
      <c r="BK1" s="68" t="s">
        <v>61</v>
      </c>
      <c r="BL1" s="68" t="s">
        <v>62</v>
      </c>
      <c r="BM1" s="68" t="s">
        <v>63</v>
      </c>
      <c r="BN1" s="68" t="s">
        <v>64</v>
      </c>
      <c r="BO1" s="68" t="s">
        <v>65</v>
      </c>
      <c r="BP1" s="68" t="s">
        <v>66</v>
      </c>
      <c r="BQ1" s="68" t="s">
        <v>67</v>
      </c>
      <c r="BR1" s="68" t="s">
        <v>68</v>
      </c>
      <c r="BS1" s="68" t="s">
        <v>69</v>
      </c>
      <c r="BT1" s="68" t="s">
        <v>70</v>
      </c>
      <c r="BU1" s="68" t="s">
        <v>71</v>
      </c>
      <c r="BV1" s="68" t="s">
        <v>72</v>
      </c>
      <c r="BW1" s="68" t="s">
        <v>73</v>
      </c>
      <c r="BX1" s="68" t="s">
        <v>74</v>
      </c>
      <c r="BY1" s="68" t="s">
        <v>75</v>
      </c>
      <c r="BZ1" s="68" t="s">
        <v>76</v>
      </c>
      <c r="CA1" s="68" t="s">
        <v>77</v>
      </c>
      <c r="CB1" s="68" t="s">
        <v>78</v>
      </c>
      <c r="CC1" s="68" t="s">
        <v>79</v>
      </c>
      <c r="CD1" s="68" t="s">
        <v>80</v>
      </c>
      <c r="CE1" s="68" t="s">
        <v>81</v>
      </c>
      <c r="CF1" s="68" t="s">
        <v>82</v>
      </c>
      <c r="CG1" s="68" t="s">
        <v>83</v>
      </c>
      <c r="CH1" s="68" t="s">
        <v>84</v>
      </c>
      <c r="CI1" s="68" t="s">
        <v>85</v>
      </c>
      <c r="CJ1" s="68" t="s">
        <v>86</v>
      </c>
      <c r="CK1" s="68" t="s">
        <v>87</v>
      </c>
      <c r="CL1" s="68" t="s">
        <v>88</v>
      </c>
      <c r="CM1" s="68" t="s">
        <v>89</v>
      </c>
      <c r="CN1" s="68" t="s">
        <v>90</v>
      </c>
      <c r="CO1" s="68" t="s">
        <v>91</v>
      </c>
      <c r="CP1" s="68" t="s">
        <v>92</v>
      </c>
      <c r="CQ1" s="68" t="s">
        <v>93</v>
      </c>
      <c r="CR1" s="68" t="s">
        <v>94</v>
      </c>
      <c r="CS1" s="68" t="s">
        <v>95</v>
      </c>
      <c r="CT1" s="68" t="s">
        <v>96</v>
      </c>
      <c r="CU1" s="68" t="s">
        <v>97</v>
      </c>
      <c r="CV1" s="68" t="s">
        <v>98</v>
      </c>
      <c r="CW1" s="68" t="s">
        <v>205</v>
      </c>
      <c r="CX1" s="68" t="s">
        <v>221</v>
      </c>
    </row>
    <row r="2" spans="1:102" x14ac:dyDescent="0.25">
      <c r="A2">
        <v>1</v>
      </c>
      <c r="B2">
        <v>2709432022</v>
      </c>
      <c r="C2" t="s">
        <v>99</v>
      </c>
      <c r="D2" t="s">
        <v>100</v>
      </c>
      <c r="E2" t="s">
        <v>101</v>
      </c>
      <c r="F2" t="s">
        <v>102</v>
      </c>
      <c r="G2" t="s">
        <v>103</v>
      </c>
      <c r="I2" t="s">
        <v>104</v>
      </c>
      <c r="J2" t="s">
        <v>127</v>
      </c>
      <c r="K2" t="s">
        <v>128</v>
      </c>
      <c r="L2" t="s">
        <v>187</v>
      </c>
      <c r="M2" t="s">
        <v>107</v>
      </c>
      <c r="O2" t="s">
        <v>121</v>
      </c>
      <c r="P2" t="s">
        <v>108</v>
      </c>
      <c r="Q2" t="s">
        <v>171</v>
      </c>
      <c r="R2" t="s">
        <v>155</v>
      </c>
      <c r="S2" t="s">
        <v>155</v>
      </c>
      <c r="T2" t="s">
        <v>210</v>
      </c>
      <c r="U2" t="s">
        <v>130</v>
      </c>
      <c r="W2" t="s">
        <v>111</v>
      </c>
      <c r="X2" t="s">
        <v>111</v>
      </c>
      <c r="Y2" t="s">
        <v>111</v>
      </c>
      <c r="AB2" t="s">
        <v>111</v>
      </c>
      <c r="AM2" s="10">
        <v>44767</v>
      </c>
      <c r="AN2" s="10">
        <v>44768</v>
      </c>
      <c r="AO2" s="13">
        <v>44767.506620370368</v>
      </c>
      <c r="AP2" s="10">
        <v>44768</v>
      </c>
      <c r="AQ2" s="73"/>
      <c r="AR2" t="s">
        <v>113</v>
      </c>
      <c r="AS2" t="s">
        <v>113</v>
      </c>
      <c r="AT2" t="s">
        <v>113</v>
      </c>
      <c r="AU2" t="s">
        <v>113</v>
      </c>
      <c r="AV2" t="s">
        <v>113</v>
      </c>
      <c r="AW2" t="s">
        <v>113</v>
      </c>
      <c r="AX2" s="13">
        <v>44781</v>
      </c>
      <c r="AY2">
        <v>10</v>
      </c>
      <c r="AZ2" s="73"/>
      <c r="BA2" t="s">
        <v>113</v>
      </c>
      <c r="BB2" s="13">
        <v>44767.597546296296</v>
      </c>
      <c r="BC2" t="s">
        <v>113</v>
      </c>
      <c r="BD2">
        <v>1</v>
      </c>
      <c r="BE2">
        <v>0</v>
      </c>
      <c r="BF2" t="s">
        <v>114</v>
      </c>
      <c r="BG2" t="s">
        <v>10</v>
      </c>
      <c r="BH2" s="10">
        <v>44769</v>
      </c>
      <c r="BI2">
        <v>2</v>
      </c>
      <c r="BJ2">
        <v>0</v>
      </c>
      <c r="BK2" t="s">
        <v>211</v>
      </c>
      <c r="BL2" t="s">
        <v>211</v>
      </c>
      <c r="BM2" t="s">
        <v>122</v>
      </c>
      <c r="BN2" t="s">
        <v>122</v>
      </c>
      <c r="BO2" t="s">
        <v>123</v>
      </c>
      <c r="BP2" t="s">
        <v>206</v>
      </c>
      <c r="BQ2" t="s">
        <v>115</v>
      </c>
      <c r="BR2" t="s">
        <v>124</v>
      </c>
      <c r="BS2" t="s">
        <v>212</v>
      </c>
      <c r="BT2">
        <v>101010102</v>
      </c>
      <c r="BV2" t="s">
        <v>213</v>
      </c>
      <c r="CD2" t="s">
        <v>111</v>
      </c>
      <c r="CE2" t="s">
        <v>112</v>
      </c>
      <c r="CF2" t="s">
        <v>214</v>
      </c>
      <c r="CG2" t="s">
        <v>101</v>
      </c>
      <c r="CH2">
        <v>1</v>
      </c>
      <c r="CI2" t="s">
        <v>180</v>
      </c>
      <c r="CJ2" t="s">
        <v>125</v>
      </c>
      <c r="CL2" t="s">
        <v>126</v>
      </c>
      <c r="CM2" t="s">
        <v>117</v>
      </c>
      <c r="CN2" t="s">
        <v>113</v>
      </c>
      <c r="CO2" t="s">
        <v>118</v>
      </c>
      <c r="CP2" t="s">
        <v>119</v>
      </c>
      <c r="CQ2" t="s">
        <v>120</v>
      </c>
      <c r="CX2" t="str">
        <f>VLOOKUP([5]!Tabla1357[[#This Row],[Número petición]],[5]original!B:G,6,0)</f>
        <v>AREA DE ATENCION A LA CIUDADANIA</v>
      </c>
    </row>
    <row r="3" spans="1:102" x14ac:dyDescent="0.25">
      <c r="A3">
        <v>2</v>
      </c>
      <c r="B3">
        <v>2739082022</v>
      </c>
      <c r="C3" t="s">
        <v>99</v>
      </c>
      <c r="D3" t="s">
        <v>100</v>
      </c>
      <c r="E3" t="s">
        <v>101</v>
      </c>
      <c r="F3" t="s">
        <v>102</v>
      </c>
      <c r="G3" t="s">
        <v>103</v>
      </c>
      <c r="I3" t="s">
        <v>104</v>
      </c>
      <c r="J3" t="s">
        <v>104</v>
      </c>
      <c r="K3" t="s">
        <v>215</v>
      </c>
      <c r="L3" t="s">
        <v>187</v>
      </c>
      <c r="M3" t="s">
        <v>107</v>
      </c>
      <c r="O3" t="s">
        <v>121</v>
      </c>
      <c r="P3" t="s">
        <v>108</v>
      </c>
      <c r="Q3" t="s">
        <v>149</v>
      </c>
      <c r="R3" t="s">
        <v>150</v>
      </c>
      <c r="S3" t="s">
        <v>150</v>
      </c>
      <c r="T3" t="s">
        <v>216</v>
      </c>
      <c r="U3" t="s">
        <v>130</v>
      </c>
      <c r="W3" t="s">
        <v>111</v>
      </c>
      <c r="X3" t="s">
        <v>112</v>
      </c>
      <c r="Y3" t="s">
        <v>111</v>
      </c>
      <c r="AB3" t="s">
        <v>111</v>
      </c>
      <c r="AI3" s="69">
        <v>-741592163</v>
      </c>
      <c r="AJ3" s="69">
        <v>46187533</v>
      </c>
      <c r="AM3" s="10">
        <v>44769</v>
      </c>
      <c r="AN3" s="10">
        <v>44770</v>
      </c>
      <c r="AO3" s="13">
        <v>44770.494942129626</v>
      </c>
      <c r="AP3" s="10">
        <v>44771</v>
      </c>
      <c r="AQ3" s="73"/>
      <c r="AR3" t="s">
        <v>113</v>
      </c>
      <c r="AS3" t="s">
        <v>113</v>
      </c>
      <c r="AT3" t="s">
        <v>113</v>
      </c>
      <c r="AU3" t="s">
        <v>113</v>
      </c>
      <c r="AV3" t="s">
        <v>113</v>
      </c>
      <c r="AW3" t="s">
        <v>113</v>
      </c>
      <c r="AX3" s="13">
        <v>44784</v>
      </c>
      <c r="AY3">
        <v>9</v>
      </c>
      <c r="AZ3" s="73"/>
      <c r="BA3" t="s">
        <v>113</v>
      </c>
      <c r="BB3" s="13">
        <v>44770.695671296293</v>
      </c>
      <c r="BC3" t="s">
        <v>113</v>
      </c>
      <c r="BD3">
        <v>1</v>
      </c>
      <c r="BE3">
        <v>0</v>
      </c>
      <c r="BF3" t="s">
        <v>114</v>
      </c>
      <c r="BG3" t="s">
        <v>10</v>
      </c>
      <c r="BH3" s="10">
        <v>44774</v>
      </c>
      <c r="BI3">
        <v>2</v>
      </c>
      <c r="BJ3">
        <v>0</v>
      </c>
      <c r="BK3" t="s">
        <v>217</v>
      </c>
      <c r="BL3" t="s">
        <v>217</v>
      </c>
      <c r="BM3" t="s">
        <v>122</v>
      </c>
      <c r="BN3" t="s">
        <v>122</v>
      </c>
      <c r="BO3" t="s">
        <v>123</v>
      </c>
      <c r="BP3" t="s">
        <v>206</v>
      </c>
      <c r="BQ3" t="s">
        <v>115</v>
      </c>
      <c r="BR3" t="s">
        <v>124</v>
      </c>
      <c r="BS3" t="s">
        <v>218</v>
      </c>
      <c r="BT3">
        <v>52359987</v>
      </c>
      <c r="BV3" t="s">
        <v>219</v>
      </c>
      <c r="BW3">
        <v>5170814</v>
      </c>
      <c r="BX3">
        <v>3007382360</v>
      </c>
      <c r="BY3" t="s">
        <v>220</v>
      </c>
      <c r="CD3" t="s">
        <v>112</v>
      </c>
      <c r="CE3" t="s">
        <v>112</v>
      </c>
      <c r="CH3">
        <v>1</v>
      </c>
      <c r="CI3" t="s">
        <v>116</v>
      </c>
      <c r="CJ3" t="s">
        <v>125</v>
      </c>
      <c r="CL3" t="s">
        <v>126</v>
      </c>
      <c r="CM3" t="s">
        <v>117</v>
      </c>
      <c r="CN3" t="s">
        <v>113</v>
      </c>
      <c r="CO3" t="s">
        <v>118</v>
      </c>
      <c r="CP3" t="s">
        <v>119</v>
      </c>
      <c r="CQ3" t="s">
        <v>152</v>
      </c>
      <c r="CX3" t="str">
        <f>VLOOKUP([5]!Tabla1357[[#This Row],[Número petición]],[5]original!B:G,6,0)</f>
        <v>AREA DE ATENCION A LA CIUDADANIA</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50"/>
  <sheetViews>
    <sheetView zoomScale="75" zoomScaleNormal="75" workbookViewId="0">
      <selection activeCell="G12" sqref="G12"/>
    </sheetView>
  </sheetViews>
  <sheetFormatPr baseColWidth="10" defaultColWidth="0" defaultRowHeight="14.45" customHeight="1" zeroHeight="1" x14ac:dyDescent="0.25"/>
  <cols>
    <col min="1" max="1" width="2.5703125" customWidth="1"/>
    <col min="2" max="2" width="4.42578125" customWidth="1"/>
    <col min="3" max="3" width="30.7109375" customWidth="1"/>
    <col min="4" max="4" width="30.140625" customWidth="1"/>
    <col min="5" max="5" width="2" customWidth="1"/>
    <col min="6" max="6" width="30.140625" customWidth="1"/>
    <col min="7" max="7" width="30.7109375" customWidth="1"/>
    <col min="8" max="8" width="3.7109375" customWidth="1"/>
    <col min="9" max="11" width="11.7109375" customWidth="1"/>
    <col min="12" max="15" width="11.5703125" customWidth="1"/>
    <col min="16" max="16384" width="11.5703125" hidden="1"/>
  </cols>
  <sheetData>
    <row r="1" spans="3:4" ht="15" x14ac:dyDescent="0.25"/>
    <row r="2" spans="3:4" ht="15" x14ac:dyDescent="0.25"/>
    <row r="3" spans="3:4" ht="15" x14ac:dyDescent="0.25"/>
    <row r="4" spans="3:4" ht="15" x14ac:dyDescent="0.25"/>
    <row r="5" spans="3:4" ht="15" x14ac:dyDescent="0.25"/>
    <row r="6" spans="3:4" ht="15" x14ac:dyDescent="0.25"/>
    <row r="7" spans="3:4" ht="15" x14ac:dyDescent="0.25"/>
    <row r="8" spans="3:4" ht="15" x14ac:dyDescent="0.25"/>
    <row r="9" spans="3:4" ht="15" x14ac:dyDescent="0.25"/>
    <row r="10" spans="3:4" ht="15" x14ac:dyDescent="0.25"/>
    <row r="11" spans="3:4" ht="15" x14ac:dyDescent="0.25"/>
    <row r="12" spans="3:4" ht="15" x14ac:dyDescent="0.25"/>
    <row r="13" spans="3:4" ht="15" x14ac:dyDescent="0.25"/>
    <row r="14" spans="3:4" ht="15" x14ac:dyDescent="0.25"/>
    <row r="15" spans="3:4" ht="15" customHeight="1" x14ac:dyDescent="0.25">
      <c r="C15" s="78" t="s">
        <v>132</v>
      </c>
      <c r="D15" s="78"/>
    </row>
    <row r="16" spans="3:4" ht="15" customHeight="1" x14ac:dyDescent="0.25">
      <c r="C16" s="78"/>
      <c r="D16" s="78"/>
    </row>
    <row r="17" spans="3:7" ht="20.25" customHeight="1" x14ac:dyDescent="0.25">
      <c r="C17" s="6"/>
    </row>
    <row r="18" spans="3:7" ht="15" customHeight="1" x14ac:dyDescent="0.25">
      <c r="C18" s="85" t="s">
        <v>224</v>
      </c>
      <c r="D18" s="85"/>
      <c r="E18" s="7"/>
      <c r="F18" s="84" t="s">
        <v>207</v>
      </c>
      <c r="G18" s="84"/>
    </row>
    <row r="19" spans="3:7" ht="14.45" customHeight="1" x14ac:dyDescent="0.25">
      <c r="C19" s="85"/>
      <c r="D19" s="85"/>
      <c r="E19" s="7"/>
      <c r="F19" s="84"/>
      <c r="G19" s="84"/>
    </row>
    <row r="20" spans="3:7" ht="21" customHeight="1" x14ac:dyDescent="0.25">
      <c r="C20" s="85"/>
      <c r="D20" s="85"/>
      <c r="E20" s="7"/>
      <c r="F20" s="84"/>
      <c r="G20" s="84"/>
    </row>
    <row r="21" spans="3:7" ht="21" customHeight="1" x14ac:dyDescent="0.25">
      <c r="C21" s="85"/>
      <c r="D21" s="85"/>
      <c r="E21" s="7"/>
      <c r="F21" s="84"/>
      <c r="G21" s="84"/>
    </row>
    <row r="22" spans="3:7" ht="21" customHeight="1" x14ac:dyDescent="0.25">
      <c r="C22" s="85"/>
      <c r="D22" s="85"/>
      <c r="E22" s="7"/>
      <c r="F22" s="84"/>
      <c r="G22" s="84"/>
    </row>
    <row r="23" spans="3:7" ht="21" customHeight="1" x14ac:dyDescent="0.25">
      <c r="C23" s="85"/>
      <c r="D23" s="85"/>
      <c r="E23" s="7"/>
      <c r="F23" s="84"/>
      <c r="G23" s="84"/>
    </row>
    <row r="24" spans="3:7" ht="21" customHeight="1" x14ac:dyDescent="0.25">
      <c r="C24" s="85"/>
      <c r="D24" s="85"/>
      <c r="E24" s="7"/>
      <c r="F24" s="84"/>
      <c r="G24" s="84"/>
    </row>
    <row r="25" spans="3:7" ht="21" customHeight="1" x14ac:dyDescent="0.25">
      <c r="C25" s="85"/>
      <c r="D25" s="85"/>
      <c r="E25" s="7"/>
      <c r="F25" s="84"/>
      <c r="G25" s="84"/>
    </row>
    <row r="26" spans="3:7" ht="21" customHeight="1" x14ac:dyDescent="0.25">
      <c r="C26" s="85"/>
      <c r="D26" s="85"/>
      <c r="E26" s="7"/>
      <c r="F26" s="84"/>
      <c r="G26" s="84"/>
    </row>
    <row r="27" spans="3:7" ht="21" customHeight="1" x14ac:dyDescent="0.25">
      <c r="C27" s="85"/>
      <c r="D27" s="85"/>
      <c r="E27" s="7"/>
      <c r="F27" s="84"/>
      <c r="G27" s="84"/>
    </row>
    <row r="28" spans="3:7" ht="4.5" customHeight="1" x14ac:dyDescent="0.25">
      <c r="C28" s="85"/>
      <c r="D28" s="85"/>
      <c r="E28" s="7"/>
      <c r="F28" s="84"/>
      <c r="G28" s="84"/>
    </row>
    <row r="29" spans="3:7" ht="10.5" hidden="1" customHeight="1" x14ac:dyDescent="0.25">
      <c r="C29" s="85"/>
      <c r="D29" s="85"/>
      <c r="E29" s="7"/>
      <c r="F29" s="84"/>
      <c r="G29" s="84"/>
    </row>
    <row r="30" spans="3:7" ht="15" x14ac:dyDescent="0.25"/>
    <row r="31" spans="3:7" ht="81" customHeight="1" x14ac:dyDescent="0.25">
      <c r="C31" s="2" t="s">
        <v>133</v>
      </c>
      <c r="D31" s="3" t="s">
        <v>134</v>
      </c>
      <c r="E31" s="81" t="s">
        <v>135</v>
      </c>
      <c r="F31" s="82"/>
      <c r="G31" s="4" t="s">
        <v>136</v>
      </c>
    </row>
    <row r="32" spans="3:7" ht="40.5" customHeight="1" x14ac:dyDescent="0.25">
      <c r="C32" s="1">
        <v>2</v>
      </c>
      <c r="D32" s="1">
        <v>1</v>
      </c>
      <c r="E32" s="79">
        <v>1</v>
      </c>
      <c r="F32" s="80"/>
      <c r="G32" s="1">
        <v>0</v>
      </c>
    </row>
    <row r="33" spans="3:9" ht="17.25" customHeight="1" x14ac:dyDescent="0.25">
      <c r="I33" s="5"/>
    </row>
    <row r="34" spans="3:9" ht="27" customHeight="1" x14ac:dyDescent="0.25">
      <c r="C34" s="83" t="s">
        <v>185</v>
      </c>
      <c r="D34" s="83"/>
      <c r="E34" s="83"/>
      <c r="F34" s="83"/>
      <c r="G34" s="83"/>
    </row>
    <row r="35" spans="3:9" ht="15" x14ac:dyDescent="0.25"/>
    <row r="36" spans="3:9" ht="15" x14ac:dyDescent="0.25"/>
    <row r="37" spans="3:9" ht="15" hidden="1" x14ac:dyDescent="0.25"/>
    <row r="43" spans="3:9" ht="15" hidden="1" x14ac:dyDescent="0.25"/>
    <row r="44" spans="3:9" ht="31.15" hidden="1" customHeight="1" x14ac:dyDescent="0.25"/>
    <row r="49" ht="14.45" hidden="1" customHeight="1" x14ac:dyDescent="0.25"/>
    <row r="50" ht="14.45" hidden="1" customHeight="1" x14ac:dyDescent="0.25"/>
  </sheetData>
  <mergeCells count="6">
    <mergeCell ref="C15:D16"/>
    <mergeCell ref="E32:F32"/>
    <mergeCell ref="E31:F31"/>
    <mergeCell ref="C34:G34"/>
    <mergeCell ref="F18:G29"/>
    <mergeCell ref="C18:D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XFD32"/>
  <sheetViews>
    <sheetView showGridLines="0" tabSelected="1" topLeftCell="A22" zoomScale="70" zoomScaleNormal="70" workbookViewId="0">
      <selection activeCell="L26" sqref="L26"/>
    </sheetView>
  </sheetViews>
  <sheetFormatPr baseColWidth="10" defaultColWidth="61.85546875" defaultRowHeight="14.45" customHeight="1" x14ac:dyDescent="0.25"/>
  <cols>
    <col min="1" max="1" width="2.5703125" customWidth="1"/>
    <col min="2" max="2" width="4.42578125" customWidth="1"/>
    <col min="3" max="3" width="16.85546875" customWidth="1"/>
    <col min="4" max="7" width="26" customWidth="1"/>
    <col min="8" max="11" width="11.85546875" customWidth="1"/>
    <col min="13" max="16384" width="0" hidden="1" customWidth="1"/>
  </cols>
  <sheetData>
    <row r="1" ht="15" x14ac:dyDescent="0.25"/>
    <row r="2" ht="15" x14ac:dyDescent="0.25"/>
    <row r="3" ht="15" x14ac:dyDescent="0.25"/>
    <row r="4" ht="15" x14ac:dyDescent="0.25"/>
    <row r="5" ht="15" x14ac:dyDescent="0.25"/>
    <row r="6" ht="15" x14ac:dyDescent="0.25"/>
    <row r="7" ht="15" x14ac:dyDescent="0.25"/>
    <row r="8" ht="15" x14ac:dyDescent="0.25"/>
    <row r="9" ht="15" x14ac:dyDescent="0.25"/>
    <row r="10" ht="15" x14ac:dyDescent="0.25"/>
    <row r="11" ht="15" x14ac:dyDescent="0.25"/>
    <row r="12" ht="15" x14ac:dyDescent="0.25"/>
    <row r="13" ht="15" x14ac:dyDescent="0.25"/>
    <row r="14" ht="15" x14ac:dyDescent="0.25"/>
    <row r="15" ht="15" x14ac:dyDescent="0.25"/>
    <row r="16" ht="15" x14ac:dyDescent="0.25"/>
    <row r="17" spans="3:12" ht="33.75" x14ac:dyDescent="0.5">
      <c r="C17" s="89" t="s">
        <v>137</v>
      </c>
    </row>
    <row r="18" spans="3:12" ht="15" x14ac:dyDescent="0.25"/>
    <row r="19" spans="3:12" ht="76.5" customHeight="1" x14ac:dyDescent="0.25">
      <c r="C19" s="90" t="s">
        <v>226</v>
      </c>
      <c r="D19" s="90"/>
      <c r="E19" s="90"/>
      <c r="F19" s="90"/>
      <c r="G19" s="90"/>
      <c r="H19" s="90"/>
      <c r="I19" s="90"/>
      <c r="J19" s="90"/>
      <c r="K19" s="90"/>
      <c r="L19" s="90"/>
    </row>
    <row r="20" spans="3:12" ht="76.5" customHeight="1" x14ac:dyDescent="0.25">
      <c r="C20" s="90"/>
      <c r="D20" s="90"/>
      <c r="E20" s="90"/>
      <c r="F20" s="90"/>
      <c r="G20" s="90"/>
      <c r="H20" s="90"/>
      <c r="I20" s="90"/>
      <c r="J20" s="90"/>
      <c r="K20" s="90"/>
      <c r="L20" s="90"/>
    </row>
    <row r="21" spans="3:12" ht="76.5" customHeight="1" x14ac:dyDescent="0.25">
      <c r="C21" s="91" t="s">
        <v>227</v>
      </c>
      <c r="D21" s="91"/>
      <c r="E21" s="91"/>
      <c r="F21" s="91"/>
      <c r="G21" s="91"/>
      <c r="H21" s="91"/>
      <c r="I21" s="91"/>
      <c r="J21" s="91"/>
      <c r="K21" s="91"/>
      <c r="L21" s="91"/>
    </row>
    <row r="22" spans="3:12" ht="76.5" customHeight="1" x14ac:dyDescent="0.25">
      <c r="C22" s="90" t="s">
        <v>235</v>
      </c>
      <c r="D22" s="90"/>
      <c r="E22" s="90"/>
      <c r="F22" s="90"/>
      <c r="G22" s="90"/>
      <c r="H22" s="90"/>
      <c r="I22" s="90"/>
      <c r="J22" s="90"/>
      <c r="K22" s="90"/>
      <c r="L22" s="90"/>
    </row>
    <row r="23" spans="3:12" ht="100.5" customHeight="1" x14ac:dyDescent="0.25">
      <c r="C23" s="92" t="s">
        <v>228</v>
      </c>
      <c r="D23" s="98" t="s">
        <v>229</v>
      </c>
      <c r="E23" s="98" t="s">
        <v>230</v>
      </c>
      <c r="F23" s="98" t="s">
        <v>231</v>
      </c>
      <c r="G23" s="99" t="s">
        <v>194</v>
      </c>
      <c r="H23" s="94" t="s">
        <v>232</v>
      </c>
      <c r="I23" s="95"/>
      <c r="J23" s="94" t="s">
        <v>233</v>
      </c>
      <c r="K23" s="95"/>
      <c r="L23" s="93" t="s">
        <v>234</v>
      </c>
    </row>
    <row r="24" spans="3:12" ht="119.25" customHeight="1" x14ac:dyDescent="0.25">
      <c r="C24" s="70">
        <f>'base Solicitudes de Información'!B20</f>
        <v>2709432022</v>
      </c>
      <c r="D24" s="100">
        <v>44767</v>
      </c>
      <c r="E24" s="100">
        <v>44774</v>
      </c>
      <c r="F24" s="100">
        <v>44767</v>
      </c>
      <c r="G24" s="100">
        <v>44767</v>
      </c>
      <c r="H24" s="96">
        <f>NETWORKDAYS.INTL(D24,G24,1,$XFD$25:$XFD35)</f>
        <v>1</v>
      </c>
      <c r="I24" s="97"/>
      <c r="J24" s="96">
        <f>NETWORKDAYS.INTL(F24,G24,1,XFD24:XFD35)</f>
        <v>1</v>
      </c>
      <c r="K24" s="97"/>
      <c r="L24" s="74" t="s">
        <v>236</v>
      </c>
    </row>
    <row r="25" spans="3:12" ht="270.75" customHeight="1" x14ac:dyDescent="0.25">
      <c r="C25" s="70">
        <f>'base Solicitudes de Información'!B21</f>
        <v>2739082022</v>
      </c>
      <c r="D25" s="100">
        <v>44769</v>
      </c>
      <c r="E25" s="100">
        <v>44783</v>
      </c>
      <c r="F25" s="100">
        <v>44770</v>
      </c>
      <c r="G25" s="100">
        <v>44783</v>
      </c>
      <c r="H25" s="96">
        <f>NETWORKDAYS.INTL(D25,G25,1,$XFD$25:$XFD36)</f>
        <v>11</v>
      </c>
      <c r="I25" s="97"/>
      <c r="J25" s="96">
        <f>NETWORKDAYS.INTL(F25,G25,1,XFD25:XFD36)</f>
        <v>10</v>
      </c>
      <c r="K25" s="97"/>
      <c r="L25" s="104" t="s">
        <v>239</v>
      </c>
    </row>
    <row r="27" spans="3:12" ht="14.45" customHeight="1" x14ac:dyDescent="0.25">
      <c r="C27" s="103" t="s">
        <v>138</v>
      </c>
      <c r="D27" s="103"/>
    </row>
    <row r="28" spans="3:12" ht="33" customHeight="1" x14ac:dyDescent="0.25">
      <c r="C28" s="90" t="s">
        <v>237</v>
      </c>
      <c r="D28" s="90"/>
      <c r="E28" s="90"/>
      <c r="F28" s="90"/>
      <c r="G28" s="90"/>
      <c r="H28" s="90"/>
      <c r="I28" s="90"/>
      <c r="J28" s="90"/>
      <c r="K28" s="90"/>
      <c r="L28" s="90"/>
    </row>
    <row r="29" spans="3:12" ht="65.25" customHeight="1" x14ac:dyDescent="0.25">
      <c r="C29" s="90"/>
      <c r="D29" s="90"/>
      <c r="E29" s="90"/>
      <c r="F29" s="90"/>
      <c r="G29" s="90"/>
      <c r="H29" s="90"/>
      <c r="I29" s="90"/>
      <c r="J29" s="90"/>
      <c r="K29" s="90"/>
      <c r="L29" s="90"/>
    </row>
    <row r="30" spans="3:12" ht="33" customHeight="1" x14ac:dyDescent="0.25">
      <c r="C30" s="101"/>
      <c r="D30" s="101"/>
      <c r="E30" s="101"/>
      <c r="F30" s="101"/>
      <c r="G30" s="101"/>
      <c r="H30" s="101"/>
      <c r="I30" s="101"/>
      <c r="J30" s="101"/>
      <c r="K30" s="101"/>
      <c r="L30" s="101"/>
    </row>
    <row r="31" spans="3:12" ht="63" customHeight="1" x14ac:dyDescent="0.25">
      <c r="C31" s="102" t="s">
        <v>238</v>
      </c>
      <c r="D31" s="102"/>
      <c r="E31" s="102"/>
      <c r="F31" s="102"/>
      <c r="G31" s="102"/>
      <c r="H31" s="102"/>
      <c r="I31" s="102"/>
      <c r="J31" s="102"/>
      <c r="K31" s="102"/>
      <c r="L31" s="102"/>
    </row>
    <row r="32" spans="3:12" ht="31.15" customHeight="1" x14ac:dyDescent="0.25"/>
  </sheetData>
  <mergeCells count="12">
    <mergeCell ref="C31:L31"/>
    <mergeCell ref="C27:D27"/>
    <mergeCell ref="C19:L20"/>
    <mergeCell ref="C21:L21"/>
    <mergeCell ref="C22:L22"/>
    <mergeCell ref="H23:I23"/>
    <mergeCell ref="J23:K23"/>
    <mergeCell ref="H24:I24"/>
    <mergeCell ref="J24:K24"/>
    <mergeCell ref="H25:I25"/>
    <mergeCell ref="J25:K25"/>
    <mergeCell ref="C28:L2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C77FE-60D4-4EFB-B510-F5E98E530BEA}">
  <dimension ref="A1:AZ151"/>
  <sheetViews>
    <sheetView topLeftCell="F1" workbookViewId="0">
      <selection activeCell="K6" sqref="K6"/>
    </sheetView>
  </sheetViews>
  <sheetFormatPr baseColWidth="10" defaultRowHeight="15" x14ac:dyDescent="0.25"/>
  <cols>
    <col min="1" max="3" width="11.42578125" style="19"/>
    <col min="17" max="17" width="11.42578125" style="19" customWidth="1"/>
    <col min="18" max="19" width="14.85546875" customWidth="1"/>
    <col min="20" max="20" width="18.7109375" customWidth="1"/>
    <col min="21" max="21" width="18.5703125" customWidth="1"/>
    <col min="22" max="22" width="14.85546875" customWidth="1"/>
    <col min="23" max="23" width="5.5703125" customWidth="1"/>
    <col min="24" max="25" width="10.85546875" customWidth="1"/>
    <col min="26" max="26" width="14.42578125" customWidth="1"/>
    <col min="27" max="52" width="11.42578125" style="19"/>
  </cols>
  <sheetData>
    <row r="1" spans="2:26" s="19" customFormat="1" x14ac:dyDescent="0.25">
      <c r="R1" s="20" t="s">
        <v>188</v>
      </c>
      <c r="S1" s="10">
        <f ca="1">TODAY()</f>
        <v>44810</v>
      </c>
      <c r="T1"/>
      <c r="U1"/>
      <c r="V1"/>
      <c r="W1"/>
      <c r="X1"/>
      <c r="Y1"/>
      <c r="Z1"/>
    </row>
    <row r="2" spans="2:26" s="19" customFormat="1" ht="15.75" thickBot="1" x14ac:dyDescent="0.3">
      <c r="R2" s="21"/>
      <c r="S2" s="22"/>
      <c r="T2"/>
      <c r="U2"/>
      <c r="V2"/>
      <c r="W2"/>
      <c r="X2"/>
      <c r="Y2"/>
      <c r="Z2" s="5"/>
    </row>
    <row r="3" spans="2:26" s="24" customFormat="1" ht="61.5" x14ac:dyDescent="0.9">
      <c r="B3" s="23" t="s">
        <v>189</v>
      </c>
      <c r="L3" s="86" t="s">
        <v>190</v>
      </c>
      <c r="M3" s="87"/>
      <c r="N3" s="87"/>
      <c r="O3" s="88"/>
      <c r="R3" s="20"/>
      <c r="S3" s="10"/>
      <c r="T3"/>
      <c r="U3"/>
      <c r="V3"/>
      <c r="W3"/>
      <c r="X3"/>
      <c r="Y3"/>
      <c r="Z3"/>
    </row>
    <row r="4" spans="2:26" ht="48.75" thickBot="1" x14ac:dyDescent="0.3">
      <c r="D4" s="25" t="s">
        <v>191</v>
      </c>
      <c r="E4" s="25" t="s">
        <v>192</v>
      </c>
      <c r="F4" s="25" t="s">
        <v>93</v>
      </c>
      <c r="G4" s="25" t="s">
        <v>193</v>
      </c>
      <c r="H4" s="25" t="s">
        <v>194</v>
      </c>
      <c r="I4" s="25" t="s">
        <v>195</v>
      </c>
      <c r="J4" s="25" t="s">
        <v>196</v>
      </c>
      <c r="K4" s="26" t="s">
        <v>190</v>
      </c>
      <c r="L4" s="27" t="s">
        <v>37</v>
      </c>
      <c r="M4" s="28" t="s">
        <v>197</v>
      </c>
      <c r="N4" s="28" t="s">
        <v>198</v>
      </c>
      <c r="O4" s="29" t="s">
        <v>199</v>
      </c>
      <c r="P4" s="30"/>
      <c r="R4" s="31" t="s">
        <v>200</v>
      </c>
      <c r="S4" s="32" t="s">
        <v>48</v>
      </c>
      <c r="T4" s="33" t="s">
        <v>49</v>
      </c>
      <c r="U4" s="32" t="s">
        <v>201</v>
      </c>
      <c r="V4" s="34" t="s">
        <v>202</v>
      </c>
      <c r="W4" s="35"/>
      <c r="X4" s="35"/>
      <c r="Y4" s="36"/>
      <c r="Z4" s="37" t="s">
        <v>203</v>
      </c>
    </row>
    <row r="5" spans="2:26" x14ac:dyDescent="0.25">
      <c r="D5" s="38">
        <f>+'solc. acc.info. junio'!B2</f>
        <v>2709432022</v>
      </c>
      <c r="E5" s="39">
        <f>+'solc. acc.info. junio'!BB2</f>
        <v>44767.597546296296</v>
      </c>
      <c r="F5" s="38">
        <f>+'solc. acc.info. junio'!CS2</f>
        <v>0</v>
      </c>
      <c r="G5" s="39">
        <f>+'solc. acc.info. junio'!AO2</f>
        <v>44767.506620370368</v>
      </c>
      <c r="H5" s="39">
        <v>44767</v>
      </c>
      <c r="I5" s="38" t="s">
        <v>222</v>
      </c>
      <c r="J5" s="38">
        <v>1</v>
      </c>
      <c r="K5" s="40">
        <f>NETWORKDAYS.INTL(G5,H5,1,$Z5:$Z22)</f>
        <v>1</v>
      </c>
      <c r="L5" s="71">
        <f>+'solc. acc.info. junio'!AM2</f>
        <v>44767</v>
      </c>
      <c r="M5" s="42">
        <v>10</v>
      </c>
      <c r="N5" s="10">
        <f>WORKDAY(L5,M5,Z$5:Z$22)</f>
        <v>44781</v>
      </c>
      <c r="O5" s="43">
        <f>NETWORKDAYS.INTL(H5,N5,1,Z5:Z22)</f>
        <v>11</v>
      </c>
      <c r="P5" s="42"/>
      <c r="Q5" s="44"/>
      <c r="R5" s="45">
        <v>10</v>
      </c>
      <c r="U5" t="b">
        <f>+N5=K15</f>
        <v>0</v>
      </c>
      <c r="V5" s="43" t="str">
        <f ca="1">IF(N5&lt;TODAY(),"VENCIDA",IF(N5=TODAY(),"VENCE HOY",IF(N5&gt;TODAY(),"POR VENCER")))</f>
        <v>VENCIDA</v>
      </c>
      <c r="Z5" s="10">
        <v>44562</v>
      </c>
    </row>
    <row r="6" spans="2:26" x14ac:dyDescent="0.25">
      <c r="D6" s="38">
        <f>+'solc. acc.info. junio'!B3</f>
        <v>2739082022</v>
      </c>
      <c r="E6" s="39">
        <f>+'solc. acc.info. junio'!BB3</f>
        <v>44770.695671296293</v>
      </c>
      <c r="F6" s="38">
        <f>+'solc. acc.info. junio'!CS3</f>
        <v>0</v>
      </c>
      <c r="G6" s="39">
        <f>+'solc. acc.info. junio'!AO3</f>
        <v>44770.494942129626</v>
      </c>
      <c r="H6" s="47">
        <f ca="1">TODAY()</f>
        <v>44810</v>
      </c>
      <c r="I6" s="47" t="s">
        <v>223</v>
      </c>
      <c r="J6" s="48">
        <v>5</v>
      </c>
      <c r="K6" s="49">
        <f ca="1">NETWORKDAYS.INTL(G6,H6,1,Z5:Z22)</f>
        <v>28</v>
      </c>
      <c r="L6" s="71">
        <f>+'solc. acc.info. junio'!AM3</f>
        <v>44769</v>
      </c>
      <c r="M6" s="50">
        <v>10</v>
      </c>
      <c r="N6" s="10">
        <f t="shared" ref="N6" si="0">WORKDAY(L6,M6,Z$5:Z$22)</f>
        <v>44783</v>
      </c>
      <c r="O6" s="43">
        <f ca="1">NETWORKDAYS.INTL(H6,N6,1,Z6:Z23)</f>
        <v>-19</v>
      </c>
      <c r="P6" s="51"/>
      <c r="R6" s="45">
        <v>15</v>
      </c>
      <c r="S6" s="10">
        <f t="shared" ref="S6:S69" si="1">WORKDAY(I16,R6,Z$5:Z$22)</f>
        <v>20</v>
      </c>
      <c r="T6" s="52">
        <f t="shared" ref="T6:T69" si="2">NETWORKDAYS.INTL($J$1,S6,1,Z6:Z23)</f>
        <v>15</v>
      </c>
      <c r="U6" t="b">
        <f t="shared" ref="U6:U69" si="3">+S6=K16</f>
        <v>0</v>
      </c>
      <c r="V6" s="43" t="str">
        <f t="shared" ref="V6:V69" ca="1" si="4">IF(S6&lt;TODAY(),"VENCIDA",IF(S6=TODAY(),"VENCE HOY",IF(S6&gt;TODAY(),"POR VENCER")))</f>
        <v>VENCIDA</v>
      </c>
      <c r="Z6" s="10">
        <v>44571</v>
      </c>
    </row>
    <row r="7" spans="2:26" x14ac:dyDescent="0.25">
      <c r="D7" s="38"/>
      <c r="E7" s="39"/>
      <c r="F7" s="38"/>
      <c r="G7" s="39"/>
      <c r="H7" s="39"/>
      <c r="I7" s="39"/>
      <c r="J7" s="38"/>
      <c r="K7" s="40"/>
      <c r="L7" s="41"/>
      <c r="M7" s="42"/>
      <c r="N7" s="10"/>
      <c r="O7" s="43"/>
      <c r="P7" s="42"/>
      <c r="R7" s="45">
        <v>15</v>
      </c>
      <c r="S7" s="10">
        <f t="shared" si="1"/>
        <v>20</v>
      </c>
      <c r="T7" s="52">
        <f t="shared" si="2"/>
        <v>15</v>
      </c>
      <c r="U7" t="b">
        <f t="shared" si="3"/>
        <v>0</v>
      </c>
      <c r="V7" s="43" t="str">
        <f t="shared" ca="1" si="4"/>
        <v>VENCIDA</v>
      </c>
      <c r="Z7" s="10">
        <v>44641</v>
      </c>
    </row>
    <row r="8" spans="2:26" x14ac:dyDescent="0.25">
      <c r="D8" s="46"/>
      <c r="E8" s="47"/>
      <c r="F8" s="46"/>
      <c r="G8" s="47"/>
      <c r="H8" s="47"/>
      <c r="I8" s="53"/>
      <c r="J8" s="46"/>
      <c r="K8" s="54"/>
      <c r="L8" s="41"/>
      <c r="M8" s="55"/>
      <c r="N8" s="10"/>
      <c r="O8" s="43"/>
      <c r="P8" s="55"/>
      <c r="R8" s="45">
        <v>15</v>
      </c>
      <c r="S8" s="10">
        <f t="shared" si="1"/>
        <v>20</v>
      </c>
      <c r="T8" s="52">
        <f t="shared" si="2"/>
        <v>15</v>
      </c>
      <c r="U8" t="b">
        <f t="shared" si="3"/>
        <v>0</v>
      </c>
      <c r="V8" s="43" t="str">
        <f t="shared" ca="1" si="4"/>
        <v>VENCIDA</v>
      </c>
      <c r="Z8" s="10">
        <v>44665</v>
      </c>
    </row>
    <row r="9" spans="2:26" x14ac:dyDescent="0.25">
      <c r="D9" s="38"/>
      <c r="E9" s="39"/>
      <c r="F9" s="38"/>
      <c r="G9" s="39"/>
      <c r="H9" s="39"/>
      <c r="I9" s="38"/>
      <c r="J9" s="38"/>
      <c r="K9" s="40"/>
      <c r="L9" s="41"/>
      <c r="M9" s="42"/>
      <c r="N9" s="10"/>
      <c r="O9" s="43"/>
      <c r="P9" s="42"/>
      <c r="R9" s="45">
        <v>15</v>
      </c>
      <c r="S9" s="10">
        <f t="shared" si="1"/>
        <v>20</v>
      </c>
      <c r="T9" s="52">
        <f t="shared" si="2"/>
        <v>15</v>
      </c>
      <c r="U9" t="b">
        <f t="shared" si="3"/>
        <v>0</v>
      </c>
      <c r="V9" s="43" t="str">
        <f t="shared" ca="1" si="4"/>
        <v>VENCIDA</v>
      </c>
      <c r="Z9" s="10">
        <v>44666</v>
      </c>
    </row>
    <row r="10" spans="2:26" ht="15.75" thickBot="1" x14ac:dyDescent="0.3">
      <c r="C10" s="56"/>
      <c r="D10" s="57"/>
      <c r="E10" s="58"/>
      <c r="F10" s="57"/>
      <c r="G10" s="58"/>
      <c r="H10" s="58"/>
      <c r="I10" s="58"/>
      <c r="J10" s="57"/>
      <c r="K10" s="59"/>
      <c r="L10" s="60"/>
      <c r="M10" s="61"/>
      <c r="N10" s="62"/>
      <c r="O10" s="43"/>
      <c r="P10" s="55"/>
      <c r="R10" s="45">
        <v>15</v>
      </c>
      <c r="S10" s="10">
        <f t="shared" si="1"/>
        <v>20</v>
      </c>
      <c r="T10" s="52">
        <f t="shared" si="2"/>
        <v>15</v>
      </c>
      <c r="U10" t="b">
        <f t="shared" si="3"/>
        <v>0</v>
      </c>
      <c r="V10" s="43" t="str">
        <f t="shared" ca="1" si="4"/>
        <v>VENCIDA</v>
      </c>
      <c r="Z10" s="10">
        <v>44682</v>
      </c>
    </row>
    <row r="11" spans="2:26" x14ac:dyDescent="0.25">
      <c r="D11" s="19"/>
      <c r="E11" s="19"/>
      <c r="F11" s="19"/>
      <c r="G11" s="19"/>
      <c r="H11" s="19"/>
      <c r="I11" s="19"/>
      <c r="J11" s="19"/>
      <c r="K11" s="19"/>
      <c r="L11" s="19"/>
      <c r="M11" s="19"/>
      <c r="N11" s="19"/>
      <c r="O11" s="19"/>
      <c r="P11" s="19"/>
      <c r="R11" s="45">
        <v>15</v>
      </c>
      <c r="S11" s="10">
        <f t="shared" si="1"/>
        <v>20</v>
      </c>
      <c r="T11" s="52">
        <f t="shared" si="2"/>
        <v>15</v>
      </c>
      <c r="U11" t="b">
        <f t="shared" si="3"/>
        <v>0</v>
      </c>
      <c r="V11" s="43" t="str">
        <f t="shared" ca="1" si="4"/>
        <v>VENCIDA</v>
      </c>
      <c r="Z11" s="10">
        <v>44711</v>
      </c>
    </row>
    <row r="12" spans="2:26" x14ac:dyDescent="0.25">
      <c r="D12" s="19"/>
      <c r="E12" s="19"/>
      <c r="F12" s="19"/>
      <c r="G12" s="19"/>
      <c r="H12" s="19"/>
      <c r="I12" s="19"/>
      <c r="J12" s="19"/>
      <c r="K12" s="19"/>
      <c r="L12" s="19"/>
      <c r="M12" s="19"/>
      <c r="N12" s="19"/>
      <c r="O12" s="19"/>
      <c r="P12" s="19"/>
      <c r="R12" s="45">
        <v>15</v>
      </c>
      <c r="S12" s="10">
        <f t="shared" si="1"/>
        <v>20</v>
      </c>
      <c r="T12" s="52">
        <f t="shared" si="2"/>
        <v>15</v>
      </c>
      <c r="U12" t="b">
        <f t="shared" si="3"/>
        <v>0</v>
      </c>
      <c r="V12" s="43" t="str">
        <f t="shared" ca="1" si="4"/>
        <v>VENCIDA</v>
      </c>
      <c r="Z12" s="10">
        <v>44732</v>
      </c>
    </row>
    <row r="13" spans="2:26" x14ac:dyDescent="0.25">
      <c r="D13" s="19"/>
      <c r="E13" s="19"/>
      <c r="F13" s="19"/>
      <c r="G13" s="19"/>
      <c r="H13" s="19"/>
      <c r="I13" s="19"/>
      <c r="J13" s="19"/>
      <c r="K13" s="19"/>
      <c r="L13" s="19"/>
      <c r="M13" s="19"/>
      <c r="N13" s="19"/>
      <c r="O13" s="19"/>
      <c r="P13" s="19"/>
      <c r="R13" s="45">
        <v>15</v>
      </c>
      <c r="S13" s="10">
        <f t="shared" si="1"/>
        <v>20</v>
      </c>
      <c r="T13" s="52">
        <f t="shared" si="2"/>
        <v>15</v>
      </c>
      <c r="U13" t="b">
        <f t="shared" si="3"/>
        <v>0</v>
      </c>
      <c r="V13" s="43" t="str">
        <f t="shared" ca="1" si="4"/>
        <v>VENCIDA</v>
      </c>
      <c r="Z13" s="10">
        <v>44739</v>
      </c>
    </row>
    <row r="14" spans="2:26" x14ac:dyDescent="0.25">
      <c r="D14" s="19"/>
      <c r="E14" s="19"/>
      <c r="F14" s="19"/>
      <c r="G14" s="19"/>
      <c r="H14" s="19"/>
      <c r="I14" s="19"/>
      <c r="J14" s="19"/>
      <c r="K14" s="19"/>
      <c r="L14" s="19"/>
      <c r="M14" s="19"/>
      <c r="N14" s="19"/>
      <c r="O14" s="19"/>
      <c r="P14" s="19"/>
      <c r="R14" s="45">
        <v>15</v>
      </c>
      <c r="S14" s="10">
        <f t="shared" si="1"/>
        <v>20</v>
      </c>
      <c r="T14" s="52">
        <f t="shared" si="2"/>
        <v>15</v>
      </c>
      <c r="U14" t="b">
        <f t="shared" si="3"/>
        <v>0</v>
      </c>
      <c r="V14" s="43" t="str">
        <f t="shared" ca="1" si="4"/>
        <v>VENCIDA</v>
      </c>
      <c r="Z14" s="10">
        <v>44746</v>
      </c>
    </row>
    <row r="15" spans="2:26" x14ac:dyDescent="0.25">
      <c r="D15" s="19"/>
      <c r="E15" s="19"/>
      <c r="F15" s="63"/>
      <c r="G15" s="19"/>
      <c r="H15" s="19"/>
      <c r="I15" s="19"/>
      <c r="J15" s="19"/>
      <c r="K15" s="19"/>
      <c r="L15" s="19"/>
      <c r="M15" s="19"/>
      <c r="N15" s="19"/>
      <c r="O15" s="19"/>
      <c r="P15" s="19"/>
      <c r="R15" s="45">
        <v>15</v>
      </c>
      <c r="S15" s="10">
        <f t="shared" si="1"/>
        <v>20</v>
      </c>
      <c r="T15" s="52">
        <f t="shared" si="2"/>
        <v>15</v>
      </c>
      <c r="U15" t="b">
        <f t="shared" si="3"/>
        <v>0</v>
      </c>
      <c r="V15" s="43" t="str">
        <f t="shared" ca="1" si="4"/>
        <v>VENCIDA</v>
      </c>
      <c r="Z15" s="10">
        <v>44762</v>
      </c>
    </row>
    <row r="16" spans="2:26" x14ac:dyDescent="0.25">
      <c r="D16" s="19"/>
      <c r="E16" s="19"/>
      <c r="F16" s="64"/>
      <c r="G16" s="19"/>
      <c r="H16" s="19"/>
      <c r="I16" s="19"/>
      <c r="J16" s="19"/>
      <c r="K16" s="19"/>
      <c r="L16" s="19"/>
      <c r="M16" s="19"/>
      <c r="N16" s="19"/>
      <c r="O16" s="19"/>
      <c r="P16" s="19"/>
      <c r="R16" s="45">
        <v>15</v>
      </c>
      <c r="S16" s="10">
        <f t="shared" si="1"/>
        <v>20</v>
      </c>
      <c r="T16" s="52">
        <f t="shared" si="2"/>
        <v>15</v>
      </c>
      <c r="U16" t="b">
        <f t="shared" si="3"/>
        <v>0</v>
      </c>
      <c r="V16" s="43" t="str">
        <f t="shared" ca="1" si="4"/>
        <v>VENCIDA</v>
      </c>
      <c r="Z16" s="10">
        <v>44780</v>
      </c>
    </row>
    <row r="17" spans="4:26" x14ac:dyDescent="0.25">
      <c r="D17" s="19"/>
      <c r="E17" s="19"/>
      <c r="F17" s="19"/>
      <c r="G17" s="19"/>
      <c r="H17" s="19"/>
      <c r="I17" s="19"/>
      <c r="J17" s="19"/>
      <c r="K17" s="19"/>
      <c r="L17" s="19"/>
      <c r="M17" s="19"/>
      <c r="N17" s="19"/>
      <c r="O17" s="19"/>
      <c r="P17" s="19"/>
      <c r="R17" s="45">
        <v>15</v>
      </c>
      <c r="S17" s="10">
        <f t="shared" si="1"/>
        <v>20</v>
      </c>
      <c r="T17" s="52">
        <f t="shared" si="2"/>
        <v>15</v>
      </c>
      <c r="U17" t="b">
        <f t="shared" si="3"/>
        <v>0</v>
      </c>
      <c r="V17" s="43" t="str">
        <f t="shared" ca="1" si="4"/>
        <v>VENCIDA</v>
      </c>
      <c r="Z17" s="10">
        <v>44788</v>
      </c>
    </row>
    <row r="18" spans="4:26" x14ac:dyDescent="0.25">
      <c r="D18" s="19"/>
      <c r="E18" s="19"/>
      <c r="F18" s="63"/>
      <c r="G18" s="19"/>
      <c r="H18" s="19"/>
      <c r="I18" s="19"/>
      <c r="J18" s="19"/>
      <c r="K18" s="19"/>
      <c r="L18" s="19"/>
      <c r="M18" s="19"/>
      <c r="N18" s="19"/>
      <c r="O18" s="19"/>
      <c r="P18" s="19"/>
      <c r="R18" s="45">
        <v>15</v>
      </c>
      <c r="S18" s="10">
        <f t="shared" si="1"/>
        <v>20</v>
      </c>
      <c r="T18" s="52">
        <f t="shared" si="2"/>
        <v>15</v>
      </c>
      <c r="U18" t="b">
        <f t="shared" si="3"/>
        <v>0</v>
      </c>
      <c r="V18" s="43" t="str">
        <f t="shared" ca="1" si="4"/>
        <v>VENCIDA</v>
      </c>
      <c r="Z18" s="10">
        <v>44851</v>
      </c>
    </row>
    <row r="19" spans="4:26" x14ac:dyDescent="0.25">
      <c r="D19" s="19"/>
      <c r="E19" s="19"/>
      <c r="F19" s="65"/>
      <c r="G19" s="19"/>
      <c r="H19" s="19"/>
      <c r="I19" s="19"/>
      <c r="J19" s="19"/>
      <c r="K19" s="19"/>
      <c r="L19" s="19"/>
      <c r="M19" s="19"/>
      <c r="N19" s="19"/>
      <c r="O19" s="19"/>
      <c r="P19" s="19"/>
      <c r="R19" s="45">
        <v>30</v>
      </c>
      <c r="S19" s="10">
        <f t="shared" si="1"/>
        <v>41</v>
      </c>
      <c r="T19" s="52">
        <f t="shared" si="2"/>
        <v>30</v>
      </c>
      <c r="U19" t="b">
        <f t="shared" si="3"/>
        <v>0</v>
      </c>
      <c r="V19" s="43" t="str">
        <f t="shared" ca="1" si="4"/>
        <v>VENCIDA</v>
      </c>
      <c r="Z19" s="10">
        <v>44872</v>
      </c>
    </row>
    <row r="20" spans="4:26" x14ac:dyDescent="0.25">
      <c r="D20" s="19"/>
      <c r="E20" s="19"/>
      <c r="F20" s="19"/>
      <c r="G20" s="19"/>
      <c r="H20" s="19"/>
      <c r="I20" s="19"/>
      <c r="J20" s="19"/>
      <c r="K20" s="19"/>
      <c r="L20" s="19"/>
      <c r="M20" s="19"/>
      <c r="N20" s="19"/>
      <c r="O20" s="19"/>
      <c r="P20" s="19"/>
      <c r="R20" s="45">
        <v>15</v>
      </c>
      <c r="S20" s="10">
        <f t="shared" si="1"/>
        <v>20</v>
      </c>
      <c r="T20" s="52">
        <f t="shared" si="2"/>
        <v>15</v>
      </c>
      <c r="U20" t="b">
        <f t="shared" si="3"/>
        <v>0</v>
      </c>
      <c r="V20" s="43" t="str">
        <f t="shared" ca="1" si="4"/>
        <v>VENCIDA</v>
      </c>
      <c r="Z20" s="10">
        <v>44879</v>
      </c>
    </row>
    <row r="21" spans="4:26" x14ac:dyDescent="0.25">
      <c r="D21" s="19"/>
      <c r="E21" s="19"/>
      <c r="F21" s="63"/>
      <c r="G21" s="19"/>
      <c r="H21" s="19"/>
      <c r="I21" s="19"/>
      <c r="J21" s="19"/>
      <c r="K21" s="19"/>
      <c r="L21" s="19"/>
      <c r="M21" s="19"/>
      <c r="N21" s="19"/>
      <c r="O21" s="19"/>
      <c r="P21" s="19"/>
      <c r="R21" s="45">
        <v>15</v>
      </c>
      <c r="S21" s="10">
        <f t="shared" si="1"/>
        <v>20</v>
      </c>
      <c r="T21" s="52">
        <f t="shared" si="2"/>
        <v>15</v>
      </c>
      <c r="U21" t="b">
        <f t="shared" si="3"/>
        <v>0</v>
      </c>
      <c r="V21" s="43" t="str">
        <f t="shared" ca="1" si="4"/>
        <v>VENCIDA</v>
      </c>
      <c r="Z21" s="10">
        <v>44903</v>
      </c>
    </row>
    <row r="22" spans="4:26" x14ac:dyDescent="0.25">
      <c r="D22" s="19"/>
      <c r="E22" s="19"/>
      <c r="F22" s="65"/>
      <c r="G22" s="19"/>
      <c r="H22" s="19"/>
      <c r="I22" s="19"/>
      <c r="J22" s="19"/>
      <c r="K22" s="19"/>
      <c r="L22" s="19"/>
      <c r="M22" s="19"/>
      <c r="N22" s="19"/>
      <c r="O22" s="19"/>
      <c r="P22" s="19"/>
      <c r="R22" s="45">
        <v>15</v>
      </c>
      <c r="S22" s="10">
        <f t="shared" si="1"/>
        <v>20</v>
      </c>
      <c r="T22" s="52">
        <f t="shared" si="2"/>
        <v>15</v>
      </c>
      <c r="U22" t="b">
        <f t="shared" si="3"/>
        <v>0</v>
      </c>
      <c r="V22" s="43" t="str">
        <f t="shared" ca="1" si="4"/>
        <v>VENCIDA</v>
      </c>
      <c r="Z22" s="10">
        <v>44920</v>
      </c>
    </row>
    <row r="23" spans="4:26" x14ac:dyDescent="0.25">
      <c r="D23" s="19"/>
      <c r="E23" s="19"/>
      <c r="F23" s="19"/>
      <c r="G23" s="19"/>
      <c r="H23" s="19"/>
      <c r="I23" s="19"/>
      <c r="J23" s="19"/>
      <c r="K23" s="19"/>
      <c r="L23" s="19"/>
      <c r="M23" s="19"/>
      <c r="N23" s="19"/>
      <c r="O23" s="19"/>
      <c r="P23" s="19"/>
      <c r="R23" s="45">
        <v>15</v>
      </c>
      <c r="S23" s="10">
        <f t="shared" si="1"/>
        <v>20</v>
      </c>
      <c r="T23" s="52">
        <f t="shared" si="2"/>
        <v>15</v>
      </c>
      <c r="U23" t="b">
        <f t="shared" si="3"/>
        <v>0</v>
      </c>
      <c r="V23" s="43" t="str">
        <f t="shared" ca="1" si="4"/>
        <v>VENCIDA</v>
      </c>
    </row>
    <row r="24" spans="4:26" x14ac:dyDescent="0.25">
      <c r="D24" s="19"/>
      <c r="E24" s="19"/>
      <c r="F24" s="63"/>
      <c r="G24" s="19"/>
      <c r="H24" s="19"/>
      <c r="I24" s="19"/>
      <c r="J24" s="19"/>
      <c r="K24" s="19"/>
      <c r="L24" s="19"/>
      <c r="M24" s="19"/>
      <c r="N24" s="19"/>
      <c r="O24" s="19"/>
      <c r="P24" s="19"/>
      <c r="R24" s="45">
        <v>15</v>
      </c>
      <c r="S24" s="10">
        <f t="shared" si="1"/>
        <v>20</v>
      </c>
      <c r="T24" s="52">
        <f t="shared" si="2"/>
        <v>15</v>
      </c>
      <c r="U24" t="b">
        <f t="shared" si="3"/>
        <v>0</v>
      </c>
      <c r="V24" s="43" t="str">
        <f t="shared" ca="1" si="4"/>
        <v>VENCIDA</v>
      </c>
    </row>
    <row r="25" spans="4:26" x14ac:dyDescent="0.25">
      <c r="D25" s="19"/>
      <c r="E25" s="19"/>
      <c r="F25" s="63"/>
      <c r="G25" s="19"/>
      <c r="H25" s="19"/>
      <c r="I25" s="19"/>
      <c r="J25" s="19"/>
      <c r="K25" s="19"/>
      <c r="L25" s="19"/>
      <c r="M25" s="19"/>
      <c r="N25" s="19"/>
      <c r="O25" s="19"/>
      <c r="P25" s="19"/>
      <c r="R25" s="45">
        <v>15</v>
      </c>
      <c r="S25" s="10">
        <f t="shared" si="1"/>
        <v>20</v>
      </c>
      <c r="T25" s="52">
        <f t="shared" si="2"/>
        <v>15</v>
      </c>
      <c r="U25" t="b">
        <f t="shared" si="3"/>
        <v>0</v>
      </c>
      <c r="V25" s="43" t="str">
        <f t="shared" ca="1" si="4"/>
        <v>VENCIDA</v>
      </c>
    </row>
    <row r="26" spans="4:26" x14ac:dyDescent="0.25">
      <c r="D26" s="19"/>
      <c r="E26" s="19"/>
      <c r="F26" s="63"/>
      <c r="G26" s="19"/>
      <c r="H26" s="19"/>
      <c r="I26" s="19"/>
      <c r="J26" s="19"/>
      <c r="K26" s="19"/>
      <c r="L26" s="19"/>
      <c r="M26" s="19"/>
      <c r="N26" s="19"/>
      <c r="O26" s="19"/>
      <c r="P26" s="19"/>
      <c r="R26" s="45">
        <v>30</v>
      </c>
      <c r="S26" s="10">
        <f t="shared" si="1"/>
        <v>41</v>
      </c>
      <c r="T26" s="52">
        <f t="shared" si="2"/>
        <v>30</v>
      </c>
      <c r="U26" t="b">
        <f t="shared" si="3"/>
        <v>0</v>
      </c>
      <c r="V26" s="43" t="str">
        <f t="shared" ca="1" si="4"/>
        <v>VENCIDA</v>
      </c>
    </row>
    <row r="27" spans="4:26" x14ac:dyDescent="0.25">
      <c r="F27" s="66"/>
      <c r="R27" s="45">
        <v>15</v>
      </c>
      <c r="S27" s="10">
        <f t="shared" si="1"/>
        <v>20</v>
      </c>
      <c r="T27" s="52">
        <f t="shared" si="2"/>
        <v>15</v>
      </c>
      <c r="U27" t="b">
        <f t="shared" si="3"/>
        <v>0</v>
      </c>
      <c r="V27" s="43" t="str">
        <f t="shared" ca="1" si="4"/>
        <v>VENCIDA</v>
      </c>
    </row>
    <row r="28" spans="4:26" x14ac:dyDescent="0.25">
      <c r="R28" s="45">
        <v>15</v>
      </c>
      <c r="S28" s="10">
        <f t="shared" si="1"/>
        <v>20</v>
      </c>
      <c r="T28" s="52">
        <f t="shared" si="2"/>
        <v>15</v>
      </c>
      <c r="U28" t="b">
        <f t="shared" si="3"/>
        <v>0</v>
      </c>
      <c r="V28" s="43" t="str">
        <f t="shared" ca="1" si="4"/>
        <v>VENCIDA</v>
      </c>
    </row>
    <row r="29" spans="4:26" x14ac:dyDescent="0.25">
      <c r="F29" s="66"/>
      <c r="R29" s="45">
        <v>15</v>
      </c>
      <c r="S29" s="10">
        <f t="shared" si="1"/>
        <v>20</v>
      </c>
      <c r="T29" s="52">
        <f t="shared" si="2"/>
        <v>15</v>
      </c>
      <c r="U29" t="b">
        <f t="shared" si="3"/>
        <v>0</v>
      </c>
      <c r="V29" s="43" t="str">
        <f t="shared" ca="1" si="4"/>
        <v>VENCIDA</v>
      </c>
    </row>
    <row r="30" spans="4:26" x14ac:dyDescent="0.25">
      <c r="F30" s="67"/>
      <c r="R30" s="45">
        <v>15</v>
      </c>
      <c r="S30" s="10">
        <f t="shared" si="1"/>
        <v>20</v>
      </c>
      <c r="T30" s="52">
        <f t="shared" si="2"/>
        <v>15</v>
      </c>
      <c r="U30" t="b">
        <f t="shared" si="3"/>
        <v>0</v>
      </c>
      <c r="V30" s="43" t="str">
        <f t="shared" ca="1" si="4"/>
        <v>VENCIDA</v>
      </c>
    </row>
    <row r="31" spans="4:26" x14ac:dyDescent="0.25">
      <c r="R31" s="45">
        <v>15</v>
      </c>
      <c r="S31" s="10">
        <f t="shared" si="1"/>
        <v>20</v>
      </c>
      <c r="T31" s="52">
        <f t="shared" si="2"/>
        <v>15</v>
      </c>
      <c r="U31" t="b">
        <f t="shared" si="3"/>
        <v>0</v>
      </c>
      <c r="V31" s="43" t="str">
        <f t="shared" ca="1" si="4"/>
        <v>VENCIDA</v>
      </c>
    </row>
    <row r="32" spans="4:26" x14ac:dyDescent="0.25">
      <c r="R32" s="45">
        <v>15</v>
      </c>
      <c r="S32" s="10">
        <f t="shared" si="1"/>
        <v>20</v>
      </c>
      <c r="T32" s="52">
        <f t="shared" si="2"/>
        <v>15</v>
      </c>
      <c r="U32" t="b">
        <f t="shared" si="3"/>
        <v>0</v>
      </c>
      <c r="V32" s="43" t="str">
        <f t="shared" ca="1" si="4"/>
        <v>VENCIDA</v>
      </c>
    </row>
    <row r="33" spans="18:22" x14ac:dyDescent="0.25">
      <c r="R33" s="45">
        <v>15</v>
      </c>
      <c r="S33" s="10">
        <f t="shared" si="1"/>
        <v>20</v>
      </c>
      <c r="T33" s="52">
        <f t="shared" si="2"/>
        <v>15</v>
      </c>
      <c r="U33" t="b">
        <f t="shared" si="3"/>
        <v>0</v>
      </c>
      <c r="V33" s="43" t="str">
        <f t="shared" ca="1" si="4"/>
        <v>VENCIDA</v>
      </c>
    </row>
    <row r="34" spans="18:22" x14ac:dyDescent="0.25">
      <c r="R34" s="45">
        <v>15</v>
      </c>
      <c r="S34" s="10">
        <f t="shared" si="1"/>
        <v>20</v>
      </c>
      <c r="T34" s="52">
        <f t="shared" si="2"/>
        <v>15</v>
      </c>
      <c r="U34" t="b">
        <f t="shared" si="3"/>
        <v>0</v>
      </c>
      <c r="V34" s="43" t="str">
        <f t="shared" ca="1" si="4"/>
        <v>VENCIDA</v>
      </c>
    </row>
    <row r="35" spans="18:22" x14ac:dyDescent="0.25">
      <c r="R35" s="45">
        <v>15</v>
      </c>
      <c r="S35" s="10">
        <f t="shared" si="1"/>
        <v>20</v>
      </c>
      <c r="T35" s="52">
        <f t="shared" si="2"/>
        <v>15</v>
      </c>
      <c r="U35" t="b">
        <f t="shared" si="3"/>
        <v>0</v>
      </c>
      <c r="V35" s="43" t="str">
        <f t="shared" ca="1" si="4"/>
        <v>VENCIDA</v>
      </c>
    </row>
    <row r="36" spans="18:22" x14ac:dyDescent="0.25">
      <c r="R36" s="45">
        <v>15</v>
      </c>
      <c r="S36" s="10">
        <f t="shared" si="1"/>
        <v>20</v>
      </c>
      <c r="T36" s="52">
        <f t="shared" si="2"/>
        <v>15</v>
      </c>
      <c r="U36" t="b">
        <f t="shared" si="3"/>
        <v>0</v>
      </c>
      <c r="V36" s="43" t="str">
        <f t="shared" ca="1" si="4"/>
        <v>VENCIDA</v>
      </c>
    </row>
    <row r="37" spans="18:22" x14ac:dyDescent="0.25">
      <c r="R37" s="45">
        <v>15</v>
      </c>
      <c r="S37" s="10">
        <f t="shared" si="1"/>
        <v>20</v>
      </c>
      <c r="T37" s="52">
        <f t="shared" si="2"/>
        <v>15</v>
      </c>
      <c r="U37" t="b">
        <f t="shared" si="3"/>
        <v>0</v>
      </c>
      <c r="V37" s="43" t="str">
        <f t="shared" ca="1" si="4"/>
        <v>VENCIDA</v>
      </c>
    </row>
    <row r="38" spans="18:22" x14ac:dyDescent="0.25">
      <c r="R38" s="45">
        <v>15</v>
      </c>
      <c r="S38" s="10">
        <f t="shared" si="1"/>
        <v>20</v>
      </c>
      <c r="T38" s="52">
        <f t="shared" si="2"/>
        <v>15</v>
      </c>
      <c r="U38" t="b">
        <f t="shared" si="3"/>
        <v>0</v>
      </c>
      <c r="V38" s="43" t="str">
        <f t="shared" ca="1" si="4"/>
        <v>VENCIDA</v>
      </c>
    </row>
    <row r="39" spans="18:22" x14ac:dyDescent="0.25">
      <c r="R39" s="45">
        <v>15</v>
      </c>
      <c r="S39" s="10">
        <f t="shared" si="1"/>
        <v>20</v>
      </c>
      <c r="T39" s="52">
        <f t="shared" si="2"/>
        <v>15</v>
      </c>
      <c r="U39" t="b">
        <f t="shared" si="3"/>
        <v>0</v>
      </c>
      <c r="V39" s="43" t="str">
        <f t="shared" ca="1" si="4"/>
        <v>VENCIDA</v>
      </c>
    </row>
    <row r="40" spans="18:22" x14ac:dyDescent="0.25">
      <c r="R40" s="45">
        <v>15</v>
      </c>
      <c r="S40" s="10">
        <f t="shared" si="1"/>
        <v>20</v>
      </c>
      <c r="T40" s="52">
        <f t="shared" si="2"/>
        <v>15</v>
      </c>
      <c r="U40" t="b">
        <f t="shared" si="3"/>
        <v>0</v>
      </c>
      <c r="V40" s="43" t="str">
        <f t="shared" ca="1" si="4"/>
        <v>VENCIDA</v>
      </c>
    </row>
    <row r="41" spans="18:22" x14ac:dyDescent="0.25">
      <c r="R41" s="45">
        <v>15</v>
      </c>
      <c r="S41" s="10">
        <f t="shared" si="1"/>
        <v>20</v>
      </c>
      <c r="T41" s="52">
        <f t="shared" si="2"/>
        <v>15</v>
      </c>
      <c r="U41" t="b">
        <f t="shared" si="3"/>
        <v>0</v>
      </c>
      <c r="V41" s="43" t="str">
        <f t="shared" ca="1" si="4"/>
        <v>VENCIDA</v>
      </c>
    </row>
    <row r="42" spans="18:22" x14ac:dyDescent="0.25">
      <c r="R42" s="45">
        <v>15</v>
      </c>
      <c r="S42" s="10">
        <f t="shared" si="1"/>
        <v>20</v>
      </c>
      <c r="T42" s="52">
        <f t="shared" si="2"/>
        <v>15</v>
      </c>
      <c r="U42" t="b">
        <f t="shared" si="3"/>
        <v>0</v>
      </c>
      <c r="V42" s="43" t="str">
        <f t="shared" ca="1" si="4"/>
        <v>VENCIDA</v>
      </c>
    </row>
    <row r="43" spans="18:22" x14ac:dyDescent="0.25">
      <c r="R43" s="45">
        <v>15</v>
      </c>
      <c r="S43" s="10">
        <f t="shared" si="1"/>
        <v>20</v>
      </c>
      <c r="T43" s="52">
        <f t="shared" si="2"/>
        <v>15</v>
      </c>
      <c r="U43" t="b">
        <f t="shared" si="3"/>
        <v>0</v>
      </c>
      <c r="V43" s="43" t="str">
        <f t="shared" ca="1" si="4"/>
        <v>VENCIDA</v>
      </c>
    </row>
    <row r="44" spans="18:22" x14ac:dyDescent="0.25">
      <c r="R44" s="45">
        <v>15</v>
      </c>
      <c r="S44" s="10">
        <f t="shared" si="1"/>
        <v>20</v>
      </c>
      <c r="T44" s="52">
        <f t="shared" si="2"/>
        <v>15</v>
      </c>
      <c r="U44" t="b">
        <f t="shared" si="3"/>
        <v>0</v>
      </c>
      <c r="V44" s="43" t="str">
        <f t="shared" ca="1" si="4"/>
        <v>VENCIDA</v>
      </c>
    </row>
    <row r="45" spans="18:22" x14ac:dyDescent="0.25">
      <c r="R45" s="45">
        <v>15</v>
      </c>
      <c r="S45" s="10">
        <f t="shared" si="1"/>
        <v>20</v>
      </c>
      <c r="T45" s="52">
        <f t="shared" si="2"/>
        <v>15</v>
      </c>
      <c r="U45" t="b">
        <f t="shared" si="3"/>
        <v>0</v>
      </c>
      <c r="V45" s="43" t="str">
        <f t="shared" ca="1" si="4"/>
        <v>VENCIDA</v>
      </c>
    </row>
    <row r="46" spans="18:22" x14ac:dyDescent="0.25">
      <c r="R46" s="45">
        <v>15</v>
      </c>
      <c r="S46" s="10">
        <f t="shared" si="1"/>
        <v>20</v>
      </c>
      <c r="T46" s="52">
        <f t="shared" si="2"/>
        <v>15</v>
      </c>
      <c r="U46" t="b">
        <f t="shared" si="3"/>
        <v>0</v>
      </c>
      <c r="V46" s="43" t="str">
        <f t="shared" ca="1" si="4"/>
        <v>VENCIDA</v>
      </c>
    </row>
    <row r="47" spans="18:22" x14ac:dyDescent="0.25">
      <c r="R47" s="45">
        <v>15</v>
      </c>
      <c r="S47" s="10">
        <f t="shared" si="1"/>
        <v>20</v>
      </c>
      <c r="T47" s="52">
        <f t="shared" si="2"/>
        <v>15</v>
      </c>
      <c r="U47" t="b">
        <f t="shared" si="3"/>
        <v>0</v>
      </c>
      <c r="V47" s="43" t="str">
        <f t="shared" ca="1" si="4"/>
        <v>VENCIDA</v>
      </c>
    </row>
    <row r="48" spans="18:22" x14ac:dyDescent="0.25">
      <c r="R48" s="45">
        <v>15</v>
      </c>
      <c r="S48" s="10">
        <f t="shared" si="1"/>
        <v>20</v>
      </c>
      <c r="T48" s="52">
        <f t="shared" si="2"/>
        <v>15</v>
      </c>
      <c r="U48" t="b">
        <f t="shared" si="3"/>
        <v>0</v>
      </c>
      <c r="V48" s="43" t="str">
        <f t="shared" ca="1" si="4"/>
        <v>VENCIDA</v>
      </c>
    </row>
    <row r="49" spans="18:22" x14ac:dyDescent="0.25">
      <c r="R49" s="45">
        <v>15</v>
      </c>
      <c r="S49" s="10">
        <f t="shared" si="1"/>
        <v>20</v>
      </c>
      <c r="T49" s="52">
        <f t="shared" si="2"/>
        <v>15</v>
      </c>
      <c r="U49" t="b">
        <f t="shared" si="3"/>
        <v>0</v>
      </c>
      <c r="V49" s="43" t="str">
        <f t="shared" ca="1" si="4"/>
        <v>VENCIDA</v>
      </c>
    </row>
    <row r="50" spans="18:22" x14ac:dyDescent="0.25">
      <c r="R50" s="45">
        <v>15</v>
      </c>
      <c r="S50" s="10">
        <f t="shared" si="1"/>
        <v>20</v>
      </c>
      <c r="T50" s="52">
        <f t="shared" si="2"/>
        <v>15</v>
      </c>
      <c r="U50" t="b">
        <f t="shared" si="3"/>
        <v>0</v>
      </c>
      <c r="V50" s="43" t="str">
        <f t="shared" ca="1" si="4"/>
        <v>VENCIDA</v>
      </c>
    </row>
    <row r="51" spans="18:22" x14ac:dyDescent="0.25">
      <c r="R51" s="45">
        <v>15</v>
      </c>
      <c r="S51" s="10">
        <f t="shared" si="1"/>
        <v>20</v>
      </c>
      <c r="T51" s="52">
        <f t="shared" si="2"/>
        <v>15</v>
      </c>
      <c r="U51" t="b">
        <f t="shared" si="3"/>
        <v>0</v>
      </c>
      <c r="V51" s="43" t="str">
        <f t="shared" ca="1" si="4"/>
        <v>VENCIDA</v>
      </c>
    </row>
    <row r="52" spans="18:22" x14ac:dyDescent="0.25">
      <c r="R52" s="45">
        <v>15</v>
      </c>
      <c r="S52" s="10">
        <f t="shared" si="1"/>
        <v>20</v>
      </c>
      <c r="T52" s="52">
        <f t="shared" si="2"/>
        <v>15</v>
      </c>
      <c r="U52" t="b">
        <f t="shared" si="3"/>
        <v>0</v>
      </c>
      <c r="V52" s="43" t="str">
        <f t="shared" ca="1" si="4"/>
        <v>VENCIDA</v>
      </c>
    </row>
    <row r="53" spans="18:22" x14ac:dyDescent="0.25">
      <c r="R53" s="45">
        <v>15</v>
      </c>
      <c r="S53" s="10">
        <f t="shared" si="1"/>
        <v>20</v>
      </c>
      <c r="T53" s="52">
        <f t="shared" si="2"/>
        <v>15</v>
      </c>
      <c r="U53" t="b">
        <f t="shared" si="3"/>
        <v>0</v>
      </c>
      <c r="V53" s="43" t="str">
        <f t="shared" ca="1" si="4"/>
        <v>VENCIDA</v>
      </c>
    </row>
    <row r="54" spans="18:22" x14ac:dyDescent="0.25">
      <c r="R54" s="45">
        <v>15</v>
      </c>
      <c r="S54" s="10">
        <f t="shared" si="1"/>
        <v>20</v>
      </c>
      <c r="T54" s="52">
        <f t="shared" si="2"/>
        <v>15</v>
      </c>
      <c r="U54" t="b">
        <f t="shared" si="3"/>
        <v>0</v>
      </c>
      <c r="V54" s="43" t="str">
        <f t="shared" ca="1" si="4"/>
        <v>VENCIDA</v>
      </c>
    </row>
    <row r="55" spans="18:22" x14ac:dyDescent="0.25">
      <c r="R55" s="45">
        <v>15</v>
      </c>
      <c r="S55" s="10">
        <f t="shared" si="1"/>
        <v>20</v>
      </c>
      <c r="T55" s="52">
        <f t="shared" si="2"/>
        <v>15</v>
      </c>
      <c r="U55" t="b">
        <f t="shared" si="3"/>
        <v>0</v>
      </c>
      <c r="V55" s="43" t="str">
        <f t="shared" ca="1" si="4"/>
        <v>VENCIDA</v>
      </c>
    </row>
    <row r="56" spans="18:22" x14ac:dyDescent="0.25">
      <c r="R56" s="45">
        <v>15</v>
      </c>
      <c r="S56" s="10">
        <f t="shared" si="1"/>
        <v>20</v>
      </c>
      <c r="T56" s="52">
        <f t="shared" si="2"/>
        <v>15</v>
      </c>
      <c r="U56" t="b">
        <f t="shared" si="3"/>
        <v>0</v>
      </c>
      <c r="V56" s="43" t="str">
        <f t="shared" ca="1" si="4"/>
        <v>VENCIDA</v>
      </c>
    </row>
    <row r="57" spans="18:22" x14ac:dyDescent="0.25">
      <c r="R57" s="45">
        <v>15</v>
      </c>
      <c r="S57" s="10">
        <f t="shared" si="1"/>
        <v>20</v>
      </c>
      <c r="T57" s="52">
        <f t="shared" si="2"/>
        <v>15</v>
      </c>
      <c r="U57" t="b">
        <f t="shared" si="3"/>
        <v>0</v>
      </c>
      <c r="V57" s="43" t="str">
        <f t="shared" ca="1" si="4"/>
        <v>VENCIDA</v>
      </c>
    </row>
    <row r="58" spans="18:22" x14ac:dyDescent="0.25">
      <c r="R58" s="45">
        <v>15</v>
      </c>
      <c r="S58" s="10">
        <f t="shared" si="1"/>
        <v>20</v>
      </c>
      <c r="T58" s="52">
        <f t="shared" si="2"/>
        <v>15</v>
      </c>
      <c r="U58" t="b">
        <f t="shared" si="3"/>
        <v>0</v>
      </c>
      <c r="V58" s="43" t="str">
        <f t="shared" ca="1" si="4"/>
        <v>VENCIDA</v>
      </c>
    </row>
    <row r="59" spans="18:22" x14ac:dyDescent="0.25">
      <c r="R59" s="45">
        <v>15</v>
      </c>
      <c r="S59" s="10">
        <f t="shared" si="1"/>
        <v>20</v>
      </c>
      <c r="T59" s="52">
        <f t="shared" si="2"/>
        <v>15</v>
      </c>
      <c r="U59" t="b">
        <f t="shared" si="3"/>
        <v>0</v>
      </c>
      <c r="V59" s="43" t="str">
        <f t="shared" ca="1" si="4"/>
        <v>VENCIDA</v>
      </c>
    </row>
    <row r="60" spans="18:22" x14ac:dyDescent="0.25">
      <c r="R60" s="45">
        <v>15</v>
      </c>
      <c r="S60" s="10">
        <f t="shared" si="1"/>
        <v>20</v>
      </c>
      <c r="T60" s="52">
        <f t="shared" si="2"/>
        <v>15</v>
      </c>
      <c r="U60" t="b">
        <f t="shared" si="3"/>
        <v>0</v>
      </c>
      <c r="V60" s="43" t="str">
        <f t="shared" ca="1" si="4"/>
        <v>VENCIDA</v>
      </c>
    </row>
    <row r="61" spans="18:22" x14ac:dyDescent="0.25">
      <c r="R61" s="45">
        <v>15</v>
      </c>
      <c r="S61" s="10">
        <f t="shared" si="1"/>
        <v>20</v>
      </c>
      <c r="T61" s="52">
        <f t="shared" si="2"/>
        <v>15</v>
      </c>
      <c r="U61" t="b">
        <f t="shared" si="3"/>
        <v>0</v>
      </c>
      <c r="V61" s="43" t="str">
        <f t="shared" ca="1" si="4"/>
        <v>VENCIDA</v>
      </c>
    </row>
    <row r="62" spans="18:22" x14ac:dyDescent="0.25">
      <c r="R62" s="45">
        <v>15</v>
      </c>
      <c r="S62" s="10">
        <f t="shared" si="1"/>
        <v>20</v>
      </c>
      <c r="T62" s="52">
        <f t="shared" si="2"/>
        <v>15</v>
      </c>
      <c r="U62" t="b">
        <f t="shared" si="3"/>
        <v>0</v>
      </c>
      <c r="V62" s="43" t="str">
        <f t="shared" ca="1" si="4"/>
        <v>VENCIDA</v>
      </c>
    </row>
    <row r="63" spans="18:22" x14ac:dyDescent="0.25">
      <c r="R63" s="45">
        <v>15</v>
      </c>
      <c r="S63" s="10">
        <f t="shared" si="1"/>
        <v>20</v>
      </c>
      <c r="T63" s="52">
        <f t="shared" si="2"/>
        <v>15</v>
      </c>
      <c r="U63" t="b">
        <f t="shared" si="3"/>
        <v>0</v>
      </c>
      <c r="V63" s="43" t="str">
        <f t="shared" ca="1" si="4"/>
        <v>VENCIDA</v>
      </c>
    </row>
    <row r="64" spans="18:22" x14ac:dyDescent="0.25">
      <c r="R64" s="45">
        <v>15</v>
      </c>
      <c r="S64" s="10">
        <f t="shared" si="1"/>
        <v>20</v>
      </c>
      <c r="T64" s="52">
        <f t="shared" si="2"/>
        <v>15</v>
      </c>
      <c r="U64" t="b">
        <f t="shared" si="3"/>
        <v>0</v>
      </c>
      <c r="V64" s="43" t="str">
        <f t="shared" ca="1" si="4"/>
        <v>VENCIDA</v>
      </c>
    </row>
    <row r="65" spans="18:22" x14ac:dyDescent="0.25">
      <c r="R65" s="45">
        <v>15</v>
      </c>
      <c r="S65" s="10">
        <f t="shared" si="1"/>
        <v>20</v>
      </c>
      <c r="T65" s="52">
        <f t="shared" si="2"/>
        <v>15</v>
      </c>
      <c r="U65" t="b">
        <f t="shared" si="3"/>
        <v>0</v>
      </c>
      <c r="V65" s="43" t="str">
        <f t="shared" ca="1" si="4"/>
        <v>VENCIDA</v>
      </c>
    </row>
    <row r="66" spans="18:22" x14ac:dyDescent="0.25">
      <c r="R66" s="45">
        <v>15</v>
      </c>
      <c r="S66" s="10">
        <f t="shared" si="1"/>
        <v>20</v>
      </c>
      <c r="T66" s="52">
        <f t="shared" si="2"/>
        <v>15</v>
      </c>
      <c r="U66" t="b">
        <f t="shared" si="3"/>
        <v>0</v>
      </c>
      <c r="V66" s="43" t="str">
        <f t="shared" ca="1" si="4"/>
        <v>VENCIDA</v>
      </c>
    </row>
    <row r="67" spans="18:22" x14ac:dyDescent="0.25">
      <c r="R67" s="45">
        <v>15</v>
      </c>
      <c r="S67" s="10">
        <f t="shared" si="1"/>
        <v>20</v>
      </c>
      <c r="T67" s="52">
        <f t="shared" si="2"/>
        <v>15</v>
      </c>
      <c r="U67" t="b">
        <f t="shared" si="3"/>
        <v>0</v>
      </c>
      <c r="V67" s="43" t="str">
        <f t="shared" ca="1" si="4"/>
        <v>VENCIDA</v>
      </c>
    </row>
    <row r="68" spans="18:22" x14ac:dyDescent="0.25">
      <c r="R68" s="45">
        <v>15</v>
      </c>
      <c r="S68" s="10">
        <f t="shared" si="1"/>
        <v>20</v>
      </c>
      <c r="T68" s="52">
        <f t="shared" si="2"/>
        <v>15</v>
      </c>
      <c r="U68" t="b">
        <f t="shared" si="3"/>
        <v>0</v>
      </c>
      <c r="V68" s="43" t="str">
        <f t="shared" ca="1" si="4"/>
        <v>VENCIDA</v>
      </c>
    </row>
    <row r="69" spans="18:22" x14ac:dyDescent="0.25">
      <c r="R69" s="45">
        <v>15</v>
      </c>
      <c r="S69" s="10">
        <f t="shared" si="1"/>
        <v>20</v>
      </c>
      <c r="T69" s="52">
        <f t="shared" si="2"/>
        <v>15</v>
      </c>
      <c r="U69" t="b">
        <f t="shared" si="3"/>
        <v>0</v>
      </c>
      <c r="V69" s="43" t="str">
        <f t="shared" ca="1" si="4"/>
        <v>VENCIDA</v>
      </c>
    </row>
    <row r="70" spans="18:22" x14ac:dyDescent="0.25">
      <c r="R70" s="45">
        <v>15</v>
      </c>
      <c r="S70" s="10">
        <f t="shared" ref="S70:S133" si="5">WORKDAY(I80,R70,Z$5:Z$22)</f>
        <v>20</v>
      </c>
      <c r="T70" s="52">
        <f t="shared" ref="T70:T133" si="6">NETWORKDAYS.INTL($J$1,S70,1,Z70:Z87)</f>
        <v>15</v>
      </c>
      <c r="U70" t="b">
        <f t="shared" ref="U70:U133" si="7">+S70=K80</f>
        <v>0</v>
      </c>
      <c r="V70" s="43" t="str">
        <f t="shared" ref="V70:V133" ca="1" si="8">IF(S70&lt;TODAY(),"VENCIDA",IF(S70=TODAY(),"VENCE HOY",IF(S70&gt;TODAY(),"POR VENCER")))</f>
        <v>VENCIDA</v>
      </c>
    </row>
    <row r="71" spans="18:22" x14ac:dyDescent="0.25">
      <c r="R71" s="45">
        <v>15</v>
      </c>
      <c r="S71" s="10">
        <f t="shared" si="5"/>
        <v>20</v>
      </c>
      <c r="T71" s="52">
        <f t="shared" si="6"/>
        <v>15</v>
      </c>
      <c r="U71" t="b">
        <f t="shared" si="7"/>
        <v>0</v>
      </c>
      <c r="V71" s="43" t="str">
        <f t="shared" ca="1" si="8"/>
        <v>VENCIDA</v>
      </c>
    </row>
    <row r="72" spans="18:22" x14ac:dyDescent="0.25">
      <c r="R72" s="45">
        <v>15</v>
      </c>
      <c r="S72" s="10">
        <f t="shared" si="5"/>
        <v>20</v>
      </c>
      <c r="T72" s="52">
        <f t="shared" si="6"/>
        <v>15</v>
      </c>
      <c r="U72" t="b">
        <f t="shared" si="7"/>
        <v>0</v>
      </c>
      <c r="V72" s="43" t="str">
        <f t="shared" ca="1" si="8"/>
        <v>VENCIDA</v>
      </c>
    </row>
    <row r="73" spans="18:22" x14ac:dyDescent="0.25">
      <c r="R73" s="45">
        <v>15</v>
      </c>
      <c r="S73" s="10">
        <f t="shared" si="5"/>
        <v>20</v>
      </c>
      <c r="T73" s="52">
        <f t="shared" si="6"/>
        <v>15</v>
      </c>
      <c r="U73" t="b">
        <f t="shared" si="7"/>
        <v>0</v>
      </c>
      <c r="V73" s="43" t="str">
        <f t="shared" ca="1" si="8"/>
        <v>VENCIDA</v>
      </c>
    </row>
    <row r="74" spans="18:22" x14ac:dyDescent="0.25">
      <c r="R74" s="45">
        <v>15</v>
      </c>
      <c r="S74" s="10">
        <f t="shared" si="5"/>
        <v>20</v>
      </c>
      <c r="T74" s="52">
        <f t="shared" si="6"/>
        <v>15</v>
      </c>
      <c r="U74" t="b">
        <f t="shared" si="7"/>
        <v>0</v>
      </c>
      <c r="V74" s="43" t="str">
        <f t="shared" ca="1" si="8"/>
        <v>VENCIDA</v>
      </c>
    </row>
    <row r="75" spans="18:22" x14ac:dyDescent="0.25">
      <c r="R75" s="45">
        <v>15</v>
      </c>
      <c r="S75" s="10">
        <f t="shared" si="5"/>
        <v>20</v>
      </c>
      <c r="T75" s="52">
        <f t="shared" si="6"/>
        <v>15</v>
      </c>
      <c r="U75" t="b">
        <f t="shared" si="7"/>
        <v>0</v>
      </c>
      <c r="V75" s="43" t="str">
        <f t="shared" ca="1" si="8"/>
        <v>VENCIDA</v>
      </c>
    </row>
    <row r="76" spans="18:22" x14ac:dyDescent="0.25">
      <c r="R76" s="45">
        <v>15</v>
      </c>
      <c r="S76" s="10">
        <f t="shared" si="5"/>
        <v>20</v>
      </c>
      <c r="T76" s="52">
        <f t="shared" si="6"/>
        <v>15</v>
      </c>
      <c r="U76" t="b">
        <f t="shared" si="7"/>
        <v>0</v>
      </c>
      <c r="V76" s="43" t="str">
        <f t="shared" ca="1" si="8"/>
        <v>VENCIDA</v>
      </c>
    </row>
    <row r="77" spans="18:22" x14ac:dyDescent="0.25">
      <c r="R77" s="45">
        <v>15</v>
      </c>
      <c r="S77" s="10">
        <f t="shared" si="5"/>
        <v>20</v>
      </c>
      <c r="T77" s="52">
        <f t="shared" si="6"/>
        <v>15</v>
      </c>
      <c r="U77" t="b">
        <f t="shared" si="7"/>
        <v>0</v>
      </c>
      <c r="V77" s="43" t="str">
        <f t="shared" ca="1" si="8"/>
        <v>VENCIDA</v>
      </c>
    </row>
    <row r="78" spans="18:22" x14ac:dyDescent="0.25">
      <c r="R78" s="45">
        <v>15</v>
      </c>
      <c r="S78" s="10">
        <f t="shared" si="5"/>
        <v>20</v>
      </c>
      <c r="T78" s="52">
        <f t="shared" si="6"/>
        <v>15</v>
      </c>
      <c r="U78" t="b">
        <f t="shared" si="7"/>
        <v>0</v>
      </c>
      <c r="V78" s="43" t="str">
        <f t="shared" ca="1" si="8"/>
        <v>VENCIDA</v>
      </c>
    </row>
    <row r="79" spans="18:22" x14ac:dyDescent="0.25">
      <c r="R79" s="45">
        <v>15</v>
      </c>
      <c r="S79" s="10">
        <f t="shared" si="5"/>
        <v>20</v>
      </c>
      <c r="T79" s="52">
        <f t="shared" si="6"/>
        <v>15</v>
      </c>
      <c r="U79" t="b">
        <f t="shared" si="7"/>
        <v>0</v>
      </c>
      <c r="V79" s="43" t="str">
        <f t="shared" ca="1" si="8"/>
        <v>VENCIDA</v>
      </c>
    </row>
    <row r="80" spans="18:22" x14ac:dyDescent="0.25">
      <c r="R80" s="45">
        <v>15</v>
      </c>
      <c r="S80" s="10">
        <f t="shared" si="5"/>
        <v>20</v>
      </c>
      <c r="T80" s="52">
        <f t="shared" si="6"/>
        <v>15</v>
      </c>
      <c r="U80" t="b">
        <f t="shared" si="7"/>
        <v>0</v>
      </c>
      <c r="V80" s="43" t="str">
        <f t="shared" ca="1" si="8"/>
        <v>VENCIDA</v>
      </c>
    </row>
    <row r="81" spans="18:22" x14ac:dyDescent="0.25">
      <c r="R81" s="45">
        <v>15</v>
      </c>
      <c r="S81" s="10">
        <f t="shared" si="5"/>
        <v>20</v>
      </c>
      <c r="T81" s="52">
        <f t="shared" si="6"/>
        <v>15</v>
      </c>
      <c r="U81" t="b">
        <f t="shared" si="7"/>
        <v>0</v>
      </c>
      <c r="V81" s="43" t="str">
        <f t="shared" ca="1" si="8"/>
        <v>VENCIDA</v>
      </c>
    </row>
    <row r="82" spans="18:22" x14ac:dyDescent="0.25">
      <c r="R82" s="45">
        <v>15</v>
      </c>
      <c r="S82" s="10">
        <f t="shared" si="5"/>
        <v>20</v>
      </c>
      <c r="T82" s="52">
        <f t="shared" si="6"/>
        <v>15</v>
      </c>
      <c r="U82" t="b">
        <f t="shared" si="7"/>
        <v>0</v>
      </c>
      <c r="V82" s="43" t="str">
        <f t="shared" ca="1" si="8"/>
        <v>VENCIDA</v>
      </c>
    </row>
    <row r="83" spans="18:22" x14ac:dyDescent="0.25">
      <c r="R83" s="45">
        <v>15</v>
      </c>
      <c r="S83" s="10">
        <f t="shared" si="5"/>
        <v>20</v>
      </c>
      <c r="T83" s="52">
        <f t="shared" si="6"/>
        <v>15</v>
      </c>
      <c r="U83" t="b">
        <f t="shared" si="7"/>
        <v>0</v>
      </c>
      <c r="V83" s="43" t="str">
        <f t="shared" ca="1" si="8"/>
        <v>VENCIDA</v>
      </c>
    </row>
    <row r="84" spans="18:22" x14ac:dyDescent="0.25">
      <c r="R84" s="45">
        <v>15</v>
      </c>
      <c r="S84" s="10">
        <f t="shared" si="5"/>
        <v>20</v>
      </c>
      <c r="T84" s="52">
        <f t="shared" si="6"/>
        <v>15</v>
      </c>
      <c r="U84" t="b">
        <f t="shared" si="7"/>
        <v>0</v>
      </c>
      <c r="V84" s="43" t="str">
        <f t="shared" ca="1" si="8"/>
        <v>VENCIDA</v>
      </c>
    </row>
    <row r="85" spans="18:22" x14ac:dyDescent="0.25">
      <c r="R85" s="45">
        <v>15</v>
      </c>
      <c r="S85" s="10">
        <f t="shared" si="5"/>
        <v>20</v>
      </c>
      <c r="T85" s="52">
        <f t="shared" si="6"/>
        <v>15</v>
      </c>
      <c r="U85" t="b">
        <f t="shared" si="7"/>
        <v>0</v>
      </c>
      <c r="V85" s="43" t="str">
        <f t="shared" ca="1" si="8"/>
        <v>VENCIDA</v>
      </c>
    </row>
    <row r="86" spans="18:22" x14ac:dyDescent="0.25">
      <c r="R86" s="45">
        <v>15</v>
      </c>
      <c r="S86" s="10">
        <f t="shared" si="5"/>
        <v>20</v>
      </c>
      <c r="T86" s="52">
        <f t="shared" si="6"/>
        <v>15</v>
      </c>
      <c r="U86" t="b">
        <f t="shared" si="7"/>
        <v>0</v>
      </c>
      <c r="V86" s="43" t="str">
        <f t="shared" ca="1" si="8"/>
        <v>VENCIDA</v>
      </c>
    </row>
    <row r="87" spans="18:22" x14ac:dyDescent="0.25">
      <c r="R87" s="45">
        <v>15</v>
      </c>
      <c r="S87" s="10">
        <f t="shared" si="5"/>
        <v>20</v>
      </c>
      <c r="T87" s="52">
        <f t="shared" si="6"/>
        <v>15</v>
      </c>
      <c r="U87" t="b">
        <f t="shared" si="7"/>
        <v>0</v>
      </c>
      <c r="V87" s="43" t="str">
        <f t="shared" ca="1" si="8"/>
        <v>VENCIDA</v>
      </c>
    </row>
    <row r="88" spans="18:22" x14ac:dyDescent="0.25">
      <c r="R88" s="45">
        <v>15</v>
      </c>
      <c r="S88" s="10">
        <f t="shared" si="5"/>
        <v>20</v>
      </c>
      <c r="T88" s="52">
        <f t="shared" si="6"/>
        <v>15</v>
      </c>
      <c r="U88" t="b">
        <f t="shared" si="7"/>
        <v>0</v>
      </c>
      <c r="V88" s="43" t="str">
        <f t="shared" ca="1" si="8"/>
        <v>VENCIDA</v>
      </c>
    </row>
    <row r="89" spans="18:22" x14ac:dyDescent="0.25">
      <c r="R89" s="45">
        <v>15</v>
      </c>
      <c r="S89" s="10">
        <f t="shared" si="5"/>
        <v>20</v>
      </c>
      <c r="T89" s="52">
        <f t="shared" si="6"/>
        <v>15</v>
      </c>
      <c r="U89" t="b">
        <f t="shared" si="7"/>
        <v>0</v>
      </c>
      <c r="V89" s="43" t="str">
        <f t="shared" ca="1" si="8"/>
        <v>VENCIDA</v>
      </c>
    </row>
    <row r="90" spans="18:22" x14ac:dyDescent="0.25">
      <c r="R90" s="45">
        <v>15</v>
      </c>
      <c r="S90" s="10">
        <f t="shared" si="5"/>
        <v>20</v>
      </c>
      <c r="T90" s="52">
        <f t="shared" si="6"/>
        <v>15</v>
      </c>
      <c r="U90" t="b">
        <f t="shared" si="7"/>
        <v>0</v>
      </c>
      <c r="V90" s="43" t="str">
        <f t="shared" ca="1" si="8"/>
        <v>VENCIDA</v>
      </c>
    </row>
    <row r="91" spans="18:22" x14ac:dyDescent="0.25">
      <c r="R91" s="45">
        <v>15</v>
      </c>
      <c r="S91" s="10">
        <f t="shared" si="5"/>
        <v>20</v>
      </c>
      <c r="T91" s="52">
        <f t="shared" si="6"/>
        <v>15</v>
      </c>
      <c r="U91" t="b">
        <f t="shared" si="7"/>
        <v>0</v>
      </c>
      <c r="V91" s="43" t="str">
        <f t="shared" ca="1" si="8"/>
        <v>VENCIDA</v>
      </c>
    </row>
    <row r="92" spans="18:22" x14ac:dyDescent="0.25">
      <c r="R92" s="45">
        <v>15</v>
      </c>
      <c r="S92" s="10">
        <f t="shared" si="5"/>
        <v>20</v>
      </c>
      <c r="T92" s="52">
        <f t="shared" si="6"/>
        <v>15</v>
      </c>
      <c r="U92" t="b">
        <f t="shared" si="7"/>
        <v>0</v>
      </c>
      <c r="V92" s="43" t="str">
        <f t="shared" ca="1" si="8"/>
        <v>VENCIDA</v>
      </c>
    </row>
    <row r="93" spans="18:22" x14ac:dyDescent="0.25">
      <c r="R93" s="45">
        <v>15</v>
      </c>
      <c r="S93" s="10">
        <f t="shared" si="5"/>
        <v>20</v>
      </c>
      <c r="T93" s="52">
        <f t="shared" si="6"/>
        <v>15</v>
      </c>
      <c r="U93" t="b">
        <f t="shared" si="7"/>
        <v>0</v>
      </c>
      <c r="V93" s="43" t="str">
        <f t="shared" ca="1" si="8"/>
        <v>VENCIDA</v>
      </c>
    </row>
    <row r="94" spans="18:22" x14ac:dyDescent="0.25">
      <c r="R94" s="45">
        <v>15</v>
      </c>
      <c r="S94" s="10">
        <f t="shared" si="5"/>
        <v>20</v>
      </c>
      <c r="T94" s="52">
        <f t="shared" si="6"/>
        <v>15</v>
      </c>
      <c r="U94" t="b">
        <f t="shared" si="7"/>
        <v>0</v>
      </c>
      <c r="V94" s="43" t="str">
        <f t="shared" ca="1" si="8"/>
        <v>VENCIDA</v>
      </c>
    </row>
    <row r="95" spans="18:22" x14ac:dyDescent="0.25">
      <c r="R95" s="45">
        <v>15</v>
      </c>
      <c r="S95" s="10">
        <f t="shared" si="5"/>
        <v>20</v>
      </c>
      <c r="T95" s="52">
        <f t="shared" si="6"/>
        <v>15</v>
      </c>
      <c r="U95" t="b">
        <f t="shared" si="7"/>
        <v>0</v>
      </c>
      <c r="V95" s="43" t="str">
        <f t="shared" ca="1" si="8"/>
        <v>VENCIDA</v>
      </c>
    </row>
    <row r="96" spans="18:22" x14ac:dyDescent="0.25">
      <c r="R96" s="45">
        <v>15</v>
      </c>
      <c r="S96" s="10">
        <f t="shared" si="5"/>
        <v>20</v>
      </c>
      <c r="T96" s="52">
        <f t="shared" si="6"/>
        <v>15</v>
      </c>
      <c r="U96" t="b">
        <f t="shared" si="7"/>
        <v>0</v>
      </c>
      <c r="V96" s="43" t="str">
        <f t="shared" ca="1" si="8"/>
        <v>VENCIDA</v>
      </c>
    </row>
    <row r="97" spans="18:22" x14ac:dyDescent="0.25">
      <c r="R97" s="45">
        <v>15</v>
      </c>
      <c r="S97" s="10">
        <f t="shared" si="5"/>
        <v>20</v>
      </c>
      <c r="T97" s="52">
        <f t="shared" si="6"/>
        <v>15</v>
      </c>
      <c r="U97" t="b">
        <f t="shared" si="7"/>
        <v>0</v>
      </c>
      <c r="V97" s="43" t="str">
        <f t="shared" ca="1" si="8"/>
        <v>VENCIDA</v>
      </c>
    </row>
    <row r="98" spans="18:22" x14ac:dyDescent="0.25">
      <c r="R98" s="45">
        <v>15</v>
      </c>
      <c r="S98" s="10">
        <f t="shared" si="5"/>
        <v>20</v>
      </c>
      <c r="T98" s="52">
        <f t="shared" si="6"/>
        <v>15</v>
      </c>
      <c r="U98" t="b">
        <f t="shared" si="7"/>
        <v>0</v>
      </c>
      <c r="V98" s="43" t="str">
        <f t="shared" ca="1" si="8"/>
        <v>VENCIDA</v>
      </c>
    </row>
    <row r="99" spans="18:22" x14ac:dyDescent="0.25">
      <c r="R99" s="45">
        <v>15</v>
      </c>
      <c r="S99" s="10">
        <f t="shared" si="5"/>
        <v>20</v>
      </c>
      <c r="T99" s="52">
        <f t="shared" si="6"/>
        <v>15</v>
      </c>
      <c r="U99" t="b">
        <f t="shared" si="7"/>
        <v>0</v>
      </c>
      <c r="V99" s="43" t="str">
        <f t="shared" ca="1" si="8"/>
        <v>VENCIDA</v>
      </c>
    </row>
    <row r="100" spans="18:22" x14ac:dyDescent="0.25">
      <c r="R100" s="45">
        <v>30</v>
      </c>
      <c r="S100" s="10">
        <f t="shared" si="5"/>
        <v>41</v>
      </c>
      <c r="T100" s="52">
        <f t="shared" si="6"/>
        <v>30</v>
      </c>
      <c r="U100" t="b">
        <f t="shared" si="7"/>
        <v>0</v>
      </c>
      <c r="V100" s="43" t="str">
        <f t="shared" ca="1" si="8"/>
        <v>VENCIDA</v>
      </c>
    </row>
    <row r="101" spans="18:22" x14ac:dyDescent="0.25">
      <c r="R101" s="45">
        <v>15</v>
      </c>
      <c r="S101" s="10">
        <f t="shared" si="5"/>
        <v>20</v>
      </c>
      <c r="T101" s="52">
        <f t="shared" si="6"/>
        <v>15</v>
      </c>
      <c r="U101" t="b">
        <f t="shared" si="7"/>
        <v>0</v>
      </c>
      <c r="V101" s="43" t="str">
        <f t="shared" ca="1" si="8"/>
        <v>VENCIDA</v>
      </c>
    </row>
    <row r="102" spans="18:22" x14ac:dyDescent="0.25">
      <c r="R102" s="45">
        <v>15</v>
      </c>
      <c r="S102" s="10">
        <f t="shared" si="5"/>
        <v>20</v>
      </c>
      <c r="T102" s="52">
        <f t="shared" si="6"/>
        <v>15</v>
      </c>
      <c r="U102" t="b">
        <f t="shared" si="7"/>
        <v>0</v>
      </c>
      <c r="V102" s="43" t="str">
        <f t="shared" ca="1" si="8"/>
        <v>VENCIDA</v>
      </c>
    </row>
    <row r="103" spans="18:22" x14ac:dyDescent="0.25">
      <c r="R103" s="45">
        <v>15</v>
      </c>
      <c r="S103" s="10">
        <f t="shared" si="5"/>
        <v>20</v>
      </c>
      <c r="T103" s="52">
        <f t="shared" si="6"/>
        <v>15</v>
      </c>
      <c r="U103" t="b">
        <f t="shared" si="7"/>
        <v>0</v>
      </c>
      <c r="V103" s="43" t="str">
        <f t="shared" ca="1" si="8"/>
        <v>VENCIDA</v>
      </c>
    </row>
    <row r="104" spans="18:22" x14ac:dyDescent="0.25">
      <c r="R104" s="45">
        <v>15</v>
      </c>
      <c r="S104" s="10">
        <f t="shared" si="5"/>
        <v>20</v>
      </c>
      <c r="T104" s="52">
        <f t="shared" si="6"/>
        <v>15</v>
      </c>
      <c r="U104" t="b">
        <f t="shared" si="7"/>
        <v>0</v>
      </c>
      <c r="V104" s="43" t="str">
        <f t="shared" ca="1" si="8"/>
        <v>VENCIDA</v>
      </c>
    </row>
    <row r="105" spans="18:22" x14ac:dyDescent="0.25">
      <c r="R105" s="45">
        <v>15</v>
      </c>
      <c r="S105" s="10">
        <f t="shared" si="5"/>
        <v>20</v>
      </c>
      <c r="T105" s="52">
        <f t="shared" si="6"/>
        <v>15</v>
      </c>
      <c r="U105" t="b">
        <f t="shared" si="7"/>
        <v>0</v>
      </c>
      <c r="V105" s="43" t="str">
        <f t="shared" ca="1" si="8"/>
        <v>VENCIDA</v>
      </c>
    </row>
    <row r="106" spans="18:22" x14ac:dyDescent="0.25">
      <c r="R106" s="45">
        <v>15</v>
      </c>
      <c r="S106" s="10">
        <f t="shared" si="5"/>
        <v>20</v>
      </c>
      <c r="T106" s="52">
        <f t="shared" si="6"/>
        <v>15</v>
      </c>
      <c r="U106" t="b">
        <f t="shared" si="7"/>
        <v>0</v>
      </c>
      <c r="V106" s="43" t="str">
        <f t="shared" ca="1" si="8"/>
        <v>VENCIDA</v>
      </c>
    </row>
    <row r="107" spans="18:22" x14ac:dyDescent="0.25">
      <c r="R107" s="45">
        <v>15</v>
      </c>
      <c r="S107" s="10">
        <f t="shared" si="5"/>
        <v>20</v>
      </c>
      <c r="T107" s="52">
        <f t="shared" si="6"/>
        <v>15</v>
      </c>
      <c r="U107" t="b">
        <f t="shared" si="7"/>
        <v>0</v>
      </c>
      <c r="V107" s="43" t="str">
        <f t="shared" ca="1" si="8"/>
        <v>VENCIDA</v>
      </c>
    </row>
    <row r="108" spans="18:22" x14ac:dyDescent="0.25">
      <c r="R108" s="45">
        <v>15</v>
      </c>
      <c r="S108" s="10">
        <f t="shared" si="5"/>
        <v>20</v>
      </c>
      <c r="T108" s="52">
        <f t="shared" si="6"/>
        <v>15</v>
      </c>
      <c r="U108" t="b">
        <f t="shared" si="7"/>
        <v>0</v>
      </c>
      <c r="V108" s="43" t="str">
        <f t="shared" ca="1" si="8"/>
        <v>VENCIDA</v>
      </c>
    </row>
    <row r="109" spans="18:22" x14ac:dyDescent="0.25">
      <c r="R109" s="45">
        <v>15</v>
      </c>
      <c r="S109" s="10">
        <f t="shared" si="5"/>
        <v>20</v>
      </c>
      <c r="T109" s="52">
        <f t="shared" si="6"/>
        <v>15</v>
      </c>
      <c r="U109" t="b">
        <f t="shared" si="7"/>
        <v>0</v>
      </c>
      <c r="V109" s="43" t="str">
        <f t="shared" ca="1" si="8"/>
        <v>VENCIDA</v>
      </c>
    </row>
    <row r="110" spans="18:22" x14ac:dyDescent="0.25">
      <c r="R110" s="45">
        <v>15</v>
      </c>
      <c r="S110" s="10">
        <f t="shared" si="5"/>
        <v>20</v>
      </c>
      <c r="T110" s="52">
        <f t="shared" si="6"/>
        <v>15</v>
      </c>
      <c r="U110" t="b">
        <f t="shared" si="7"/>
        <v>0</v>
      </c>
      <c r="V110" s="43" t="str">
        <f t="shared" ca="1" si="8"/>
        <v>VENCIDA</v>
      </c>
    </row>
    <row r="111" spans="18:22" x14ac:dyDescent="0.25">
      <c r="R111" s="45">
        <v>15</v>
      </c>
      <c r="S111" s="10">
        <f t="shared" si="5"/>
        <v>20</v>
      </c>
      <c r="T111" s="52">
        <f t="shared" si="6"/>
        <v>15</v>
      </c>
      <c r="U111" t="b">
        <f t="shared" si="7"/>
        <v>0</v>
      </c>
      <c r="V111" s="43" t="str">
        <f t="shared" ca="1" si="8"/>
        <v>VENCIDA</v>
      </c>
    </row>
    <row r="112" spans="18:22" x14ac:dyDescent="0.25">
      <c r="R112" s="45">
        <v>15</v>
      </c>
      <c r="S112" s="10">
        <f t="shared" si="5"/>
        <v>20</v>
      </c>
      <c r="T112" s="52">
        <f t="shared" si="6"/>
        <v>15</v>
      </c>
      <c r="U112" t="b">
        <f t="shared" si="7"/>
        <v>0</v>
      </c>
      <c r="V112" s="43" t="str">
        <f t="shared" ca="1" si="8"/>
        <v>VENCIDA</v>
      </c>
    </row>
    <row r="113" spans="18:22" x14ac:dyDescent="0.25">
      <c r="R113" s="45">
        <v>15</v>
      </c>
      <c r="S113" s="10">
        <f t="shared" si="5"/>
        <v>20</v>
      </c>
      <c r="T113" s="52">
        <f t="shared" si="6"/>
        <v>15</v>
      </c>
      <c r="U113" t="b">
        <f t="shared" si="7"/>
        <v>0</v>
      </c>
      <c r="V113" s="43" t="str">
        <f t="shared" ca="1" si="8"/>
        <v>VENCIDA</v>
      </c>
    </row>
    <row r="114" spans="18:22" x14ac:dyDescent="0.25">
      <c r="R114" s="45">
        <v>15</v>
      </c>
      <c r="S114" s="10">
        <f t="shared" si="5"/>
        <v>20</v>
      </c>
      <c r="T114" s="52">
        <f t="shared" si="6"/>
        <v>15</v>
      </c>
      <c r="U114" t="b">
        <f t="shared" si="7"/>
        <v>0</v>
      </c>
      <c r="V114" s="43" t="str">
        <f t="shared" ca="1" si="8"/>
        <v>VENCIDA</v>
      </c>
    </row>
    <row r="115" spans="18:22" x14ac:dyDescent="0.25">
      <c r="R115" s="45">
        <v>10</v>
      </c>
      <c r="S115" s="10">
        <f t="shared" si="5"/>
        <v>13</v>
      </c>
      <c r="T115" s="52">
        <f t="shared" si="6"/>
        <v>10</v>
      </c>
      <c r="U115" t="b">
        <f t="shared" si="7"/>
        <v>0</v>
      </c>
      <c r="V115" s="43" t="str">
        <f t="shared" ca="1" si="8"/>
        <v>VENCIDA</v>
      </c>
    </row>
    <row r="116" spans="18:22" x14ac:dyDescent="0.25">
      <c r="R116" s="45">
        <v>15</v>
      </c>
      <c r="S116" s="10">
        <f t="shared" si="5"/>
        <v>20</v>
      </c>
      <c r="T116" s="52">
        <f t="shared" si="6"/>
        <v>15</v>
      </c>
      <c r="U116" t="b">
        <f t="shared" si="7"/>
        <v>0</v>
      </c>
      <c r="V116" s="43" t="str">
        <f t="shared" ca="1" si="8"/>
        <v>VENCIDA</v>
      </c>
    </row>
    <row r="117" spans="18:22" x14ac:dyDescent="0.25">
      <c r="R117" s="45">
        <v>15</v>
      </c>
      <c r="S117" s="10">
        <f t="shared" si="5"/>
        <v>20</v>
      </c>
      <c r="T117" s="52">
        <f t="shared" si="6"/>
        <v>15</v>
      </c>
      <c r="U117" t="b">
        <f t="shared" si="7"/>
        <v>0</v>
      </c>
      <c r="V117" s="43" t="str">
        <f t="shared" ca="1" si="8"/>
        <v>VENCIDA</v>
      </c>
    </row>
    <row r="118" spans="18:22" x14ac:dyDescent="0.25">
      <c r="R118" s="45">
        <v>15</v>
      </c>
      <c r="S118" s="10">
        <f t="shared" si="5"/>
        <v>20</v>
      </c>
      <c r="T118" s="52">
        <f t="shared" si="6"/>
        <v>15</v>
      </c>
      <c r="U118" t="b">
        <f t="shared" si="7"/>
        <v>0</v>
      </c>
      <c r="V118" s="43" t="str">
        <f t="shared" ca="1" si="8"/>
        <v>VENCIDA</v>
      </c>
    </row>
    <row r="119" spans="18:22" x14ac:dyDescent="0.25">
      <c r="R119" s="45">
        <v>15</v>
      </c>
      <c r="S119" s="10">
        <f t="shared" si="5"/>
        <v>20</v>
      </c>
      <c r="T119" s="52">
        <f t="shared" si="6"/>
        <v>15</v>
      </c>
      <c r="U119" t="b">
        <f t="shared" si="7"/>
        <v>0</v>
      </c>
      <c r="V119" s="43" t="str">
        <f t="shared" ca="1" si="8"/>
        <v>VENCIDA</v>
      </c>
    </row>
    <row r="120" spans="18:22" x14ac:dyDescent="0.25">
      <c r="R120" s="45">
        <v>15</v>
      </c>
      <c r="S120" s="10">
        <f t="shared" si="5"/>
        <v>20</v>
      </c>
      <c r="T120" s="52">
        <f t="shared" si="6"/>
        <v>15</v>
      </c>
      <c r="U120" t="b">
        <f t="shared" si="7"/>
        <v>0</v>
      </c>
      <c r="V120" s="43" t="str">
        <f t="shared" ca="1" si="8"/>
        <v>VENCIDA</v>
      </c>
    </row>
    <row r="121" spans="18:22" x14ac:dyDescent="0.25">
      <c r="R121" s="45">
        <v>15</v>
      </c>
      <c r="S121" s="10">
        <f t="shared" si="5"/>
        <v>20</v>
      </c>
      <c r="T121" s="52">
        <f t="shared" si="6"/>
        <v>15</v>
      </c>
      <c r="U121" t="b">
        <f t="shared" si="7"/>
        <v>0</v>
      </c>
      <c r="V121" s="43" t="str">
        <f t="shared" ca="1" si="8"/>
        <v>VENCIDA</v>
      </c>
    </row>
    <row r="122" spans="18:22" x14ac:dyDescent="0.25">
      <c r="R122" s="45">
        <v>15</v>
      </c>
      <c r="S122" s="10">
        <f t="shared" si="5"/>
        <v>20</v>
      </c>
      <c r="T122" s="52">
        <f t="shared" si="6"/>
        <v>15</v>
      </c>
      <c r="U122" t="b">
        <f t="shared" si="7"/>
        <v>0</v>
      </c>
      <c r="V122" s="43" t="str">
        <f t="shared" ca="1" si="8"/>
        <v>VENCIDA</v>
      </c>
    </row>
    <row r="123" spans="18:22" x14ac:dyDescent="0.25">
      <c r="R123" s="45">
        <v>15</v>
      </c>
      <c r="S123" s="10">
        <f t="shared" si="5"/>
        <v>20</v>
      </c>
      <c r="T123" s="52">
        <f t="shared" si="6"/>
        <v>15</v>
      </c>
      <c r="U123" t="b">
        <f t="shared" si="7"/>
        <v>0</v>
      </c>
      <c r="V123" s="43" t="str">
        <f t="shared" ca="1" si="8"/>
        <v>VENCIDA</v>
      </c>
    </row>
    <row r="124" spans="18:22" x14ac:dyDescent="0.25">
      <c r="R124" s="45">
        <v>15</v>
      </c>
      <c r="S124" s="10">
        <f t="shared" si="5"/>
        <v>20</v>
      </c>
      <c r="T124" s="52">
        <f t="shared" si="6"/>
        <v>15</v>
      </c>
      <c r="U124" t="b">
        <f t="shared" si="7"/>
        <v>0</v>
      </c>
      <c r="V124" s="43" t="str">
        <f t="shared" ca="1" si="8"/>
        <v>VENCIDA</v>
      </c>
    </row>
    <row r="125" spans="18:22" x14ac:dyDescent="0.25">
      <c r="R125" s="45">
        <v>15</v>
      </c>
      <c r="S125" s="10">
        <f t="shared" si="5"/>
        <v>20</v>
      </c>
      <c r="T125" s="52">
        <f t="shared" si="6"/>
        <v>15</v>
      </c>
      <c r="U125" t="b">
        <f t="shared" si="7"/>
        <v>0</v>
      </c>
      <c r="V125" s="43" t="str">
        <f t="shared" ca="1" si="8"/>
        <v>VENCIDA</v>
      </c>
    </row>
    <row r="126" spans="18:22" x14ac:dyDescent="0.25">
      <c r="R126" s="45">
        <v>15</v>
      </c>
      <c r="S126" s="10">
        <f t="shared" si="5"/>
        <v>20</v>
      </c>
      <c r="T126" s="52">
        <f t="shared" si="6"/>
        <v>15</v>
      </c>
      <c r="U126" t="b">
        <f t="shared" si="7"/>
        <v>0</v>
      </c>
      <c r="V126" s="43" t="str">
        <f t="shared" ca="1" si="8"/>
        <v>VENCIDA</v>
      </c>
    </row>
    <row r="127" spans="18:22" x14ac:dyDescent="0.25">
      <c r="R127" s="45">
        <v>15</v>
      </c>
      <c r="S127" s="10">
        <f t="shared" si="5"/>
        <v>20</v>
      </c>
      <c r="T127" s="52">
        <f t="shared" si="6"/>
        <v>15</v>
      </c>
      <c r="U127" t="b">
        <f t="shared" si="7"/>
        <v>0</v>
      </c>
      <c r="V127" s="43" t="str">
        <f t="shared" ca="1" si="8"/>
        <v>VENCIDA</v>
      </c>
    </row>
    <row r="128" spans="18:22" x14ac:dyDescent="0.25">
      <c r="R128" s="45">
        <v>15</v>
      </c>
      <c r="S128" s="10">
        <f t="shared" si="5"/>
        <v>20</v>
      </c>
      <c r="T128" s="52">
        <f t="shared" si="6"/>
        <v>15</v>
      </c>
      <c r="U128" t="b">
        <f t="shared" si="7"/>
        <v>0</v>
      </c>
      <c r="V128" s="43" t="str">
        <f t="shared" ca="1" si="8"/>
        <v>VENCIDA</v>
      </c>
    </row>
    <row r="129" spans="18:22" x14ac:dyDescent="0.25">
      <c r="R129" s="45">
        <v>15</v>
      </c>
      <c r="S129" s="10">
        <f t="shared" si="5"/>
        <v>20</v>
      </c>
      <c r="T129" s="52">
        <f t="shared" si="6"/>
        <v>15</v>
      </c>
      <c r="U129" t="b">
        <f t="shared" si="7"/>
        <v>0</v>
      </c>
      <c r="V129" s="43" t="str">
        <f t="shared" ca="1" si="8"/>
        <v>VENCIDA</v>
      </c>
    </row>
    <row r="130" spans="18:22" x14ac:dyDescent="0.25">
      <c r="R130" s="45">
        <v>15</v>
      </c>
      <c r="S130" s="10">
        <f t="shared" si="5"/>
        <v>20</v>
      </c>
      <c r="T130" s="52">
        <f t="shared" si="6"/>
        <v>15</v>
      </c>
      <c r="U130" t="b">
        <f t="shared" si="7"/>
        <v>0</v>
      </c>
      <c r="V130" s="43" t="str">
        <f t="shared" ca="1" si="8"/>
        <v>VENCIDA</v>
      </c>
    </row>
    <row r="131" spans="18:22" x14ac:dyDescent="0.25">
      <c r="R131" s="45">
        <v>15</v>
      </c>
      <c r="S131" s="10">
        <f t="shared" si="5"/>
        <v>20</v>
      </c>
      <c r="T131" s="52">
        <f t="shared" si="6"/>
        <v>15</v>
      </c>
      <c r="U131" t="b">
        <f t="shared" si="7"/>
        <v>0</v>
      </c>
      <c r="V131" s="43" t="str">
        <f t="shared" ca="1" si="8"/>
        <v>VENCIDA</v>
      </c>
    </row>
    <row r="132" spans="18:22" x14ac:dyDescent="0.25">
      <c r="R132" s="45">
        <v>15</v>
      </c>
      <c r="S132" s="10">
        <f t="shared" si="5"/>
        <v>20</v>
      </c>
      <c r="T132" s="52">
        <f t="shared" si="6"/>
        <v>15</v>
      </c>
      <c r="U132" t="b">
        <f t="shared" si="7"/>
        <v>0</v>
      </c>
      <c r="V132" s="43" t="str">
        <f t="shared" ca="1" si="8"/>
        <v>VENCIDA</v>
      </c>
    </row>
    <row r="133" spans="18:22" x14ac:dyDescent="0.25">
      <c r="R133" s="45">
        <v>15</v>
      </c>
      <c r="S133" s="10">
        <f t="shared" si="5"/>
        <v>20</v>
      </c>
      <c r="T133" s="52">
        <f t="shared" si="6"/>
        <v>15</v>
      </c>
      <c r="U133" t="b">
        <f t="shared" si="7"/>
        <v>0</v>
      </c>
      <c r="V133" s="43" t="str">
        <f t="shared" ca="1" si="8"/>
        <v>VENCIDA</v>
      </c>
    </row>
    <row r="134" spans="18:22" x14ac:dyDescent="0.25">
      <c r="R134" s="45">
        <v>15</v>
      </c>
      <c r="S134" s="10">
        <f t="shared" ref="S134:S151" si="9">WORKDAY(I144,R134,Z$5:Z$22)</f>
        <v>20</v>
      </c>
      <c r="T134" s="52">
        <f t="shared" ref="T134:T151" si="10">NETWORKDAYS.INTL($J$1,S134,1,Z134:Z151)</f>
        <v>15</v>
      </c>
      <c r="U134" t="b">
        <f t="shared" ref="U134:U151" si="11">+S134=K144</f>
        <v>0</v>
      </c>
      <c r="V134" s="43" t="str">
        <f t="shared" ref="V134:V151" ca="1" si="12">IF(S134&lt;TODAY(),"VENCIDA",IF(S134=TODAY(),"VENCE HOY",IF(S134&gt;TODAY(),"POR VENCER")))</f>
        <v>VENCIDA</v>
      </c>
    </row>
    <row r="135" spans="18:22" x14ac:dyDescent="0.25">
      <c r="R135" s="45">
        <v>15</v>
      </c>
      <c r="S135" s="10">
        <f t="shared" si="9"/>
        <v>20</v>
      </c>
      <c r="T135" s="52">
        <f t="shared" si="10"/>
        <v>15</v>
      </c>
      <c r="U135" t="b">
        <f t="shared" si="11"/>
        <v>0</v>
      </c>
      <c r="V135" s="43" t="str">
        <f t="shared" ca="1" si="12"/>
        <v>VENCIDA</v>
      </c>
    </row>
    <row r="136" spans="18:22" x14ac:dyDescent="0.25">
      <c r="R136" s="45">
        <v>15</v>
      </c>
      <c r="S136" s="10">
        <f t="shared" si="9"/>
        <v>20</v>
      </c>
      <c r="T136" s="52">
        <f t="shared" si="10"/>
        <v>15</v>
      </c>
      <c r="U136" t="b">
        <f t="shared" si="11"/>
        <v>0</v>
      </c>
      <c r="V136" s="43" t="str">
        <f t="shared" ca="1" si="12"/>
        <v>VENCIDA</v>
      </c>
    </row>
    <row r="137" spans="18:22" x14ac:dyDescent="0.25">
      <c r="R137" s="45">
        <v>15</v>
      </c>
      <c r="S137" s="10">
        <f t="shared" si="9"/>
        <v>20</v>
      </c>
      <c r="T137" s="52">
        <f t="shared" si="10"/>
        <v>15</v>
      </c>
      <c r="U137" t="b">
        <f t="shared" si="11"/>
        <v>0</v>
      </c>
      <c r="V137" s="43" t="str">
        <f t="shared" ca="1" si="12"/>
        <v>VENCIDA</v>
      </c>
    </row>
    <row r="138" spans="18:22" x14ac:dyDescent="0.25">
      <c r="R138" s="45">
        <v>15</v>
      </c>
      <c r="S138" s="10">
        <f t="shared" si="9"/>
        <v>20</v>
      </c>
      <c r="T138" s="52">
        <f t="shared" si="10"/>
        <v>15</v>
      </c>
      <c r="U138" t="b">
        <f t="shared" si="11"/>
        <v>0</v>
      </c>
      <c r="V138" s="43" t="str">
        <f t="shared" ca="1" si="12"/>
        <v>VENCIDA</v>
      </c>
    </row>
    <row r="139" spans="18:22" x14ac:dyDescent="0.25">
      <c r="R139" s="45">
        <v>15</v>
      </c>
      <c r="S139" s="10">
        <f t="shared" si="9"/>
        <v>20</v>
      </c>
      <c r="T139" s="52">
        <f t="shared" si="10"/>
        <v>15</v>
      </c>
      <c r="U139" t="b">
        <f t="shared" si="11"/>
        <v>0</v>
      </c>
      <c r="V139" s="43" t="str">
        <f t="shared" ca="1" si="12"/>
        <v>VENCIDA</v>
      </c>
    </row>
    <row r="140" spans="18:22" x14ac:dyDescent="0.25">
      <c r="R140" s="45">
        <v>15</v>
      </c>
      <c r="S140" s="10">
        <f t="shared" si="9"/>
        <v>20</v>
      </c>
      <c r="T140" s="52">
        <f t="shared" si="10"/>
        <v>15</v>
      </c>
      <c r="U140" t="b">
        <f t="shared" si="11"/>
        <v>0</v>
      </c>
      <c r="V140" s="43" t="str">
        <f t="shared" ca="1" si="12"/>
        <v>VENCIDA</v>
      </c>
    </row>
    <row r="141" spans="18:22" x14ac:dyDescent="0.25">
      <c r="R141" s="45">
        <v>15</v>
      </c>
      <c r="S141" s="10">
        <f t="shared" si="9"/>
        <v>20</v>
      </c>
      <c r="T141" s="52">
        <f t="shared" si="10"/>
        <v>15</v>
      </c>
      <c r="U141" t="b">
        <f t="shared" si="11"/>
        <v>0</v>
      </c>
      <c r="V141" s="43" t="str">
        <f t="shared" ca="1" si="12"/>
        <v>VENCIDA</v>
      </c>
    </row>
    <row r="142" spans="18:22" x14ac:dyDescent="0.25">
      <c r="R142" s="45">
        <v>15</v>
      </c>
      <c r="S142" s="10">
        <f t="shared" si="9"/>
        <v>20</v>
      </c>
      <c r="T142" s="52">
        <f t="shared" si="10"/>
        <v>15</v>
      </c>
      <c r="U142" t="b">
        <f t="shared" si="11"/>
        <v>0</v>
      </c>
      <c r="V142" s="43" t="str">
        <f t="shared" ca="1" si="12"/>
        <v>VENCIDA</v>
      </c>
    </row>
    <row r="143" spans="18:22" x14ac:dyDescent="0.25">
      <c r="R143" s="45">
        <v>15</v>
      </c>
      <c r="S143" s="10">
        <f t="shared" si="9"/>
        <v>20</v>
      </c>
      <c r="T143" s="52">
        <f t="shared" si="10"/>
        <v>15</v>
      </c>
      <c r="U143" t="b">
        <f t="shared" si="11"/>
        <v>0</v>
      </c>
      <c r="V143" s="43" t="str">
        <f t="shared" ca="1" si="12"/>
        <v>VENCIDA</v>
      </c>
    </row>
    <row r="144" spans="18:22" x14ac:dyDescent="0.25">
      <c r="R144" s="45">
        <v>15</v>
      </c>
      <c r="S144" s="10">
        <f t="shared" si="9"/>
        <v>20</v>
      </c>
      <c r="T144" s="52">
        <f t="shared" si="10"/>
        <v>15</v>
      </c>
      <c r="U144" t="b">
        <f t="shared" si="11"/>
        <v>0</v>
      </c>
      <c r="V144" s="43" t="str">
        <f t="shared" ca="1" si="12"/>
        <v>VENCIDA</v>
      </c>
    </row>
    <row r="145" spans="18:22" x14ac:dyDescent="0.25">
      <c r="R145" s="45">
        <v>15</v>
      </c>
      <c r="S145" s="10">
        <f t="shared" si="9"/>
        <v>20</v>
      </c>
      <c r="T145" s="52">
        <f t="shared" si="10"/>
        <v>15</v>
      </c>
      <c r="U145" t="b">
        <f t="shared" si="11"/>
        <v>0</v>
      </c>
      <c r="V145" s="43" t="str">
        <f t="shared" ca="1" si="12"/>
        <v>VENCIDA</v>
      </c>
    </row>
    <row r="146" spans="18:22" x14ac:dyDescent="0.25">
      <c r="R146" s="45">
        <v>15</v>
      </c>
      <c r="S146" s="10">
        <f t="shared" si="9"/>
        <v>20</v>
      </c>
      <c r="T146" s="52">
        <f t="shared" si="10"/>
        <v>15</v>
      </c>
      <c r="U146" t="b">
        <f t="shared" si="11"/>
        <v>0</v>
      </c>
      <c r="V146" s="43" t="str">
        <f t="shared" ca="1" si="12"/>
        <v>VENCIDA</v>
      </c>
    </row>
    <row r="147" spans="18:22" x14ac:dyDescent="0.25">
      <c r="R147" s="45">
        <v>15</v>
      </c>
      <c r="S147" s="10">
        <f t="shared" si="9"/>
        <v>20</v>
      </c>
      <c r="T147" s="52">
        <f t="shared" si="10"/>
        <v>15</v>
      </c>
      <c r="U147" t="b">
        <f t="shared" si="11"/>
        <v>0</v>
      </c>
      <c r="V147" s="43" t="str">
        <f t="shared" ca="1" si="12"/>
        <v>VENCIDA</v>
      </c>
    </row>
    <row r="148" spans="18:22" x14ac:dyDescent="0.25">
      <c r="R148" s="45">
        <v>15</v>
      </c>
      <c r="S148" s="10">
        <f t="shared" si="9"/>
        <v>20</v>
      </c>
      <c r="T148" s="52">
        <f t="shared" si="10"/>
        <v>15</v>
      </c>
      <c r="U148" t="b">
        <f t="shared" si="11"/>
        <v>0</v>
      </c>
      <c r="V148" s="43" t="str">
        <f t="shared" ca="1" si="12"/>
        <v>VENCIDA</v>
      </c>
    </row>
    <row r="149" spans="18:22" x14ac:dyDescent="0.25">
      <c r="R149" s="45">
        <v>15</v>
      </c>
      <c r="S149" s="10">
        <f t="shared" si="9"/>
        <v>20</v>
      </c>
      <c r="T149" s="52">
        <f t="shared" si="10"/>
        <v>15</v>
      </c>
      <c r="U149" t="b">
        <f t="shared" si="11"/>
        <v>0</v>
      </c>
      <c r="V149" s="43" t="str">
        <f t="shared" ca="1" si="12"/>
        <v>VENCIDA</v>
      </c>
    </row>
    <row r="150" spans="18:22" x14ac:dyDescent="0.25">
      <c r="R150" s="45">
        <v>15</v>
      </c>
      <c r="S150" s="10">
        <f t="shared" si="9"/>
        <v>20</v>
      </c>
      <c r="T150" s="52">
        <f t="shared" si="10"/>
        <v>15</v>
      </c>
      <c r="U150" t="b">
        <f t="shared" si="11"/>
        <v>0</v>
      </c>
      <c r="V150" s="43" t="str">
        <f t="shared" ca="1" si="12"/>
        <v>VENCIDA</v>
      </c>
    </row>
    <row r="151" spans="18:22" x14ac:dyDescent="0.25">
      <c r="R151" s="45">
        <v>15</v>
      </c>
      <c r="S151" s="10">
        <f t="shared" si="9"/>
        <v>20</v>
      </c>
      <c r="T151" s="52">
        <f t="shared" si="10"/>
        <v>15</v>
      </c>
      <c r="U151" t="b">
        <f t="shared" si="11"/>
        <v>0</v>
      </c>
      <c r="V151" s="43" t="str">
        <f t="shared" ca="1" si="12"/>
        <v>VENCIDA</v>
      </c>
    </row>
  </sheetData>
  <mergeCells count="1">
    <mergeCell ref="L3:O3"/>
  </mergeCells>
  <conditionalFormatting sqref="V5:V151">
    <cfRule type="containsText" dxfId="2" priority="1" operator="containsText" text="VENCE HOY">
      <formula>NOT(ISERROR(SEARCH("VENCE HOY",V5)))</formula>
    </cfRule>
    <cfRule type="containsText" dxfId="1" priority="2" operator="containsText" text="VENCIDA">
      <formula>NOT(ISERROR(SEARCH("VENCIDA",V5)))</formula>
    </cfRule>
    <cfRule type="containsText" dxfId="0" priority="3" operator="containsText" text="POR VENCER">
      <formula>NOT(ISERROR(SEARCH("POR VENCER",V5)))</formula>
    </cfRule>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2DF1-24C5-49C7-AC27-FF8F8756BB13}">
  <dimension ref="A1:CX24"/>
  <sheetViews>
    <sheetView zoomScale="71" zoomScaleNormal="71" workbookViewId="0">
      <selection activeCell="A20" sqref="A20"/>
    </sheetView>
  </sheetViews>
  <sheetFormatPr baseColWidth="10" defaultColWidth="11.42578125" defaultRowHeight="15" customHeight="1" x14ac:dyDescent="0.25"/>
  <cols>
    <col min="1" max="1" width="22.7109375" customWidth="1"/>
    <col min="2" max="2" width="31.7109375" bestFit="1" customWidth="1"/>
    <col min="4" max="4" width="17" customWidth="1"/>
    <col min="5" max="5" width="32.7109375" customWidth="1"/>
    <col min="6" max="6" width="40.28515625" customWidth="1"/>
    <col min="7" max="8" width="32.140625" bestFit="1" customWidth="1"/>
    <col min="9" max="9" width="14.28515625" bestFit="1" customWidth="1"/>
    <col min="10" max="10" width="19.7109375" customWidth="1"/>
    <col min="12" max="12" width="13.5703125" customWidth="1"/>
    <col min="13" max="13" width="19.5703125" customWidth="1"/>
    <col min="14" max="14" width="16.5703125" customWidth="1"/>
    <col min="16" max="16" width="14.7109375" customWidth="1"/>
    <col min="17" max="17" width="22.42578125" customWidth="1"/>
    <col min="18" max="18" width="21.140625" customWidth="1"/>
    <col min="19" max="19" width="21.42578125" customWidth="1"/>
    <col min="21" max="21" width="19.5703125" customWidth="1"/>
    <col min="22" max="22" width="18.85546875" customWidth="1"/>
    <col min="23" max="23" width="12" customWidth="1"/>
    <col min="25" max="25" width="19.42578125" customWidth="1"/>
    <col min="26" max="26" width="21.140625" customWidth="1"/>
    <col min="27" max="27" width="25.140625" customWidth="1"/>
    <col min="29" max="29" width="16.28515625" customWidth="1"/>
    <col min="31" max="31" width="23.85546875" customWidth="1"/>
    <col min="32" max="32" width="19.140625" customWidth="1"/>
    <col min="33" max="33" width="20.85546875" customWidth="1"/>
    <col min="34" max="34" width="21.7109375" customWidth="1"/>
    <col min="35" max="35" width="23.28515625" customWidth="1"/>
    <col min="36" max="36" width="21.7109375" customWidth="1"/>
    <col min="37" max="37" width="33.28515625" customWidth="1"/>
    <col min="38" max="38" width="31.7109375" customWidth="1"/>
    <col min="39" max="39" width="15.28515625" style="10" customWidth="1"/>
    <col min="40" max="40" width="15.5703125" style="10" customWidth="1"/>
    <col min="41" max="41" width="18" style="10" customWidth="1"/>
    <col min="42" max="42" width="22" style="10" customWidth="1"/>
    <col min="43" max="43" width="25.7109375" customWidth="1"/>
    <col min="44" max="44" width="23.5703125" style="10" customWidth="1"/>
    <col min="45" max="45" width="25.5703125" style="10" customWidth="1"/>
    <col min="46" max="46" width="26.42578125" style="10" customWidth="1"/>
    <col min="47" max="47" width="26.7109375" style="10" customWidth="1"/>
    <col min="48" max="48" width="27.5703125" style="10" customWidth="1"/>
    <col min="49" max="49" width="26.5703125" style="10" customWidth="1"/>
    <col min="50" max="50" width="19.85546875" style="10" customWidth="1"/>
    <col min="51" max="51" width="24.85546875" customWidth="1"/>
    <col min="52" max="52" width="24" customWidth="1"/>
    <col min="53" max="53" width="21.85546875" style="10" customWidth="1"/>
    <col min="54" max="54" width="18.85546875" style="10" customWidth="1"/>
    <col min="55" max="55" width="13.85546875" style="10" customWidth="1"/>
    <col min="56" max="56" width="13.85546875" customWidth="1"/>
    <col min="57" max="57" width="18.42578125" customWidth="1"/>
    <col min="59" max="59" width="22.85546875" customWidth="1"/>
    <col min="60" max="60" width="19.5703125" style="10" customWidth="1"/>
    <col min="61" max="61" width="20" customWidth="1"/>
    <col min="62" max="62" width="26.85546875" customWidth="1"/>
    <col min="63" max="63" width="13.5703125" customWidth="1"/>
    <col min="64" max="64" width="16.140625" customWidth="1"/>
    <col min="65" max="65" width="14.5703125" customWidth="1"/>
    <col min="66" max="66" width="20.85546875" customWidth="1"/>
    <col min="67" max="67" width="14" customWidth="1"/>
    <col min="68" max="68" width="17.5703125" customWidth="1"/>
    <col min="69" max="69" width="19.42578125" customWidth="1"/>
    <col min="70" max="70" width="20.28515625" customWidth="1"/>
    <col min="71" max="71" width="21.5703125" customWidth="1"/>
    <col min="72" max="72" width="23.7109375" customWidth="1"/>
    <col min="73" max="73" width="24.85546875" customWidth="1"/>
    <col min="74" max="74" width="30.7109375" customWidth="1"/>
    <col min="75" max="75" width="25.7109375" customWidth="1"/>
    <col min="76" max="76" width="20.5703125" customWidth="1"/>
    <col min="77" max="77" width="32.140625" customWidth="1"/>
    <col min="78" max="78" width="24.28515625" customWidth="1"/>
    <col min="79" max="79" width="19.5703125" customWidth="1"/>
    <col min="80" max="80" width="21.28515625" customWidth="1"/>
    <col min="81" max="81" width="22.140625" customWidth="1"/>
    <col min="82" max="82" width="18.85546875" customWidth="1"/>
    <col min="83" max="83" width="24.140625" customWidth="1"/>
    <col min="84" max="84" width="19.7109375" customWidth="1"/>
    <col min="85" max="85" width="21.140625" customWidth="1"/>
    <col min="86" max="86" width="20.7109375" customWidth="1"/>
    <col min="87" max="87" width="16.7109375" customWidth="1"/>
    <col min="88" max="88" width="17" customWidth="1"/>
    <col min="91" max="91" width="16.7109375" customWidth="1"/>
    <col min="92" max="92" width="20.42578125" customWidth="1"/>
    <col min="93" max="93" width="22.28515625" customWidth="1"/>
    <col min="94" max="94" width="14.140625" customWidth="1"/>
    <col min="95" max="95" width="24.85546875" customWidth="1"/>
    <col min="96" max="96" width="19.7109375" customWidth="1"/>
    <col min="97" max="97" width="21.140625" customWidth="1"/>
    <col min="98" max="98" width="30.140625" customWidth="1"/>
    <col min="99" max="99" width="17.28515625" customWidth="1"/>
  </cols>
  <sheetData>
    <row r="1" spans="1:102" x14ac:dyDescent="0.25">
      <c r="A1" t="s">
        <v>0</v>
      </c>
      <c r="B1" t="s">
        <v>147</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row>
    <row r="2" spans="1:102" x14ac:dyDescent="0.25">
      <c r="A2">
        <v>423</v>
      </c>
      <c r="B2">
        <v>4200732021</v>
      </c>
      <c r="C2" t="s">
        <v>99</v>
      </c>
      <c r="D2" t="s">
        <v>100</v>
      </c>
      <c r="E2" t="s">
        <v>101</v>
      </c>
      <c r="F2" t="s">
        <v>102</v>
      </c>
      <c r="G2" t="s">
        <v>103</v>
      </c>
      <c r="I2" t="s">
        <v>104</v>
      </c>
      <c r="J2" t="s">
        <v>105</v>
      </c>
      <c r="K2" t="s">
        <v>106</v>
      </c>
      <c r="L2" t="s">
        <v>153</v>
      </c>
      <c r="M2" t="s">
        <v>107</v>
      </c>
      <c r="O2" t="s">
        <v>121</v>
      </c>
      <c r="P2" t="s">
        <v>108</v>
      </c>
      <c r="Q2" t="s">
        <v>149</v>
      </c>
      <c r="R2" t="s">
        <v>129</v>
      </c>
      <c r="S2" t="s">
        <v>129</v>
      </c>
      <c r="T2" t="s">
        <v>181</v>
      </c>
      <c r="U2" t="s">
        <v>110</v>
      </c>
      <c r="W2" t="s">
        <v>111</v>
      </c>
      <c r="X2" t="s">
        <v>111</v>
      </c>
      <c r="Y2" t="s">
        <v>111</v>
      </c>
      <c r="AB2" t="s">
        <v>111</v>
      </c>
      <c r="AI2">
        <v>-74074154498</v>
      </c>
      <c r="AJ2">
        <v>469488655999999</v>
      </c>
      <c r="AM2" s="10">
        <v>44559</v>
      </c>
      <c r="AN2" s="10">
        <v>44560</v>
      </c>
      <c r="AO2" s="13">
        <v>44559.565995370373</v>
      </c>
      <c r="AP2" s="10">
        <v>44560</v>
      </c>
      <c r="AR2" t="s">
        <v>113</v>
      </c>
      <c r="AS2" t="s">
        <v>113</v>
      </c>
      <c r="AT2" t="s">
        <v>113</v>
      </c>
      <c r="AU2" t="s">
        <v>113</v>
      </c>
      <c r="AV2" t="s">
        <v>113</v>
      </c>
      <c r="AW2" t="s">
        <v>113</v>
      </c>
      <c r="AX2" s="10">
        <v>44588</v>
      </c>
      <c r="AY2">
        <v>20</v>
      </c>
      <c r="BA2" t="s">
        <v>113</v>
      </c>
      <c r="BB2" s="13">
        <v>44559.597314814811</v>
      </c>
      <c r="BC2" t="s">
        <v>113</v>
      </c>
      <c r="BD2">
        <v>1</v>
      </c>
      <c r="BE2">
        <v>0</v>
      </c>
      <c r="BF2" t="s">
        <v>114</v>
      </c>
      <c r="BG2" t="s">
        <v>10</v>
      </c>
      <c r="BH2" s="10">
        <v>44561</v>
      </c>
      <c r="BI2">
        <v>1</v>
      </c>
      <c r="BJ2">
        <v>0</v>
      </c>
      <c r="BK2" t="s">
        <v>182</v>
      </c>
      <c r="BL2" t="s">
        <v>182</v>
      </c>
      <c r="BM2" t="s">
        <v>122</v>
      </c>
      <c r="BN2" t="s">
        <v>122</v>
      </c>
      <c r="BO2" t="s">
        <v>123</v>
      </c>
      <c r="BP2" t="s">
        <v>154</v>
      </c>
      <c r="BQ2" t="s">
        <v>115</v>
      </c>
      <c r="BR2" t="s">
        <v>124</v>
      </c>
      <c r="BS2" t="s">
        <v>183</v>
      </c>
      <c r="BT2">
        <v>79209534</v>
      </c>
      <c r="BV2" t="s">
        <v>184</v>
      </c>
      <c r="BW2">
        <v>3102808418</v>
      </c>
      <c r="BX2">
        <v>3102808418</v>
      </c>
      <c r="CC2">
        <v>3</v>
      </c>
      <c r="CD2" t="s">
        <v>111</v>
      </c>
      <c r="CE2" t="s">
        <v>112</v>
      </c>
      <c r="CH2">
        <v>1</v>
      </c>
      <c r="CI2" t="s">
        <v>116</v>
      </c>
      <c r="CJ2" t="s">
        <v>125</v>
      </c>
      <c r="CL2" t="s">
        <v>126</v>
      </c>
      <c r="CM2" t="s">
        <v>117</v>
      </c>
      <c r="CN2" t="s">
        <v>113</v>
      </c>
      <c r="CO2" t="s">
        <v>118</v>
      </c>
      <c r="CP2" t="s">
        <v>119</v>
      </c>
      <c r="CQ2" t="s">
        <v>120</v>
      </c>
    </row>
    <row r="3" spans="1:102" x14ac:dyDescent="0.25">
      <c r="A3">
        <v>338</v>
      </c>
      <c r="B3">
        <v>4139692021</v>
      </c>
      <c r="C3" t="s">
        <v>99</v>
      </c>
      <c r="D3" t="s">
        <v>100</v>
      </c>
      <c r="E3" t="s">
        <v>101</v>
      </c>
      <c r="F3" t="s">
        <v>102</v>
      </c>
      <c r="G3" t="s">
        <v>103</v>
      </c>
      <c r="I3" t="s">
        <v>104</v>
      </c>
      <c r="J3" t="s">
        <v>127</v>
      </c>
      <c r="K3" t="s">
        <v>128</v>
      </c>
      <c r="L3" t="s">
        <v>153</v>
      </c>
      <c r="M3" t="s">
        <v>107</v>
      </c>
      <c r="O3" t="s">
        <v>121</v>
      </c>
      <c r="P3" t="s">
        <v>108</v>
      </c>
      <c r="Q3" t="s">
        <v>109</v>
      </c>
      <c r="R3" t="s">
        <v>155</v>
      </c>
      <c r="S3" t="s">
        <v>155</v>
      </c>
      <c r="T3" t="s">
        <v>172</v>
      </c>
      <c r="U3" t="s">
        <v>130</v>
      </c>
      <c r="W3" t="s">
        <v>111</v>
      </c>
      <c r="X3" t="s">
        <v>112</v>
      </c>
      <c r="Y3" t="s">
        <v>111</v>
      </c>
      <c r="AB3" t="s">
        <v>111</v>
      </c>
      <c r="AE3" t="s">
        <v>173</v>
      </c>
      <c r="AF3" t="s">
        <v>174</v>
      </c>
      <c r="AG3" t="s">
        <v>175</v>
      </c>
      <c r="AH3">
        <v>3</v>
      </c>
      <c r="AI3">
        <v>-740704692900181</v>
      </c>
      <c r="AJ3">
        <v>4661645339972420</v>
      </c>
      <c r="AM3" s="10">
        <v>44552</v>
      </c>
      <c r="AN3" s="10">
        <v>44553</v>
      </c>
      <c r="AO3" s="13">
        <v>44552.551435185182</v>
      </c>
      <c r="AP3" s="10">
        <v>44553</v>
      </c>
      <c r="AR3" t="s">
        <v>113</v>
      </c>
      <c r="AS3" t="s">
        <v>113</v>
      </c>
      <c r="AT3" t="s">
        <v>113</v>
      </c>
      <c r="AU3" t="s">
        <v>113</v>
      </c>
      <c r="AV3" t="s">
        <v>113</v>
      </c>
      <c r="AW3" t="s">
        <v>113</v>
      </c>
      <c r="AX3" s="10">
        <v>44581</v>
      </c>
      <c r="AY3">
        <v>20</v>
      </c>
      <c r="BA3" t="s">
        <v>113</v>
      </c>
      <c r="BB3" s="13">
        <v>44552.624745370369</v>
      </c>
      <c r="BC3" s="13">
        <v>44553.465138888889</v>
      </c>
      <c r="BD3">
        <v>1</v>
      </c>
      <c r="BE3">
        <v>0</v>
      </c>
      <c r="BF3" t="s">
        <v>114</v>
      </c>
      <c r="BG3" t="s">
        <v>10</v>
      </c>
      <c r="BH3" s="10">
        <v>44554</v>
      </c>
      <c r="BI3">
        <v>1</v>
      </c>
      <c r="BJ3">
        <v>0</v>
      </c>
      <c r="BK3" t="s">
        <v>176</v>
      </c>
      <c r="BL3" t="s">
        <v>176</v>
      </c>
      <c r="BO3" t="s">
        <v>177</v>
      </c>
      <c r="BP3" t="s">
        <v>154</v>
      </c>
      <c r="BQ3" t="s">
        <v>115</v>
      </c>
      <c r="BS3" t="s">
        <v>178</v>
      </c>
      <c r="CD3" t="s">
        <v>111</v>
      </c>
      <c r="CE3" t="s">
        <v>111</v>
      </c>
      <c r="CF3" t="s">
        <v>179</v>
      </c>
      <c r="CG3" t="s">
        <v>101</v>
      </c>
      <c r="CH3">
        <v>1</v>
      </c>
      <c r="CI3" t="s">
        <v>116</v>
      </c>
      <c r="CJ3" t="s">
        <v>125</v>
      </c>
      <c r="CL3" t="s">
        <v>126</v>
      </c>
      <c r="CM3" t="s">
        <v>117</v>
      </c>
      <c r="CN3" t="s">
        <v>113</v>
      </c>
      <c r="CO3" t="s">
        <v>118</v>
      </c>
      <c r="CP3" t="s">
        <v>119</v>
      </c>
      <c r="CQ3" t="s">
        <v>120</v>
      </c>
    </row>
    <row r="4" spans="1:102" x14ac:dyDescent="0.25">
      <c r="A4">
        <v>337</v>
      </c>
      <c r="B4">
        <v>4139572021</v>
      </c>
      <c r="C4" t="s">
        <v>99</v>
      </c>
      <c r="D4" t="s">
        <v>100</v>
      </c>
      <c r="E4" t="s">
        <v>101</v>
      </c>
      <c r="F4" t="s">
        <v>102</v>
      </c>
      <c r="G4" t="s">
        <v>103</v>
      </c>
      <c r="I4" t="s">
        <v>104</v>
      </c>
      <c r="J4" t="s">
        <v>127</v>
      </c>
      <c r="K4" t="s">
        <v>128</v>
      </c>
      <c r="L4" t="s">
        <v>153</v>
      </c>
      <c r="M4" t="s">
        <v>107</v>
      </c>
      <c r="O4" t="s">
        <v>121</v>
      </c>
      <c r="P4" t="s">
        <v>108</v>
      </c>
      <c r="Q4" t="s">
        <v>171</v>
      </c>
      <c r="R4" t="s">
        <v>155</v>
      </c>
      <c r="S4" t="s">
        <v>155</v>
      </c>
      <c r="T4" t="s">
        <v>172</v>
      </c>
      <c r="U4" t="s">
        <v>130</v>
      </c>
      <c r="W4" t="s">
        <v>111</v>
      </c>
      <c r="X4" t="s">
        <v>111</v>
      </c>
      <c r="Y4" t="s">
        <v>111</v>
      </c>
      <c r="AB4" t="s">
        <v>111</v>
      </c>
      <c r="AE4" t="s">
        <v>173</v>
      </c>
      <c r="AF4" t="s">
        <v>174</v>
      </c>
      <c r="AG4" t="s">
        <v>175</v>
      </c>
      <c r="AH4">
        <v>3</v>
      </c>
      <c r="AI4">
        <v>-7407051019370550</v>
      </c>
      <c r="AJ4">
        <v>4661680093343530</v>
      </c>
      <c r="AM4" s="10">
        <v>44552</v>
      </c>
      <c r="AN4" s="10">
        <v>44553</v>
      </c>
      <c r="AO4" s="13">
        <v>44552.501643518517</v>
      </c>
      <c r="AP4" s="10">
        <v>44553</v>
      </c>
      <c r="AR4" t="s">
        <v>113</v>
      </c>
      <c r="AS4" t="s">
        <v>113</v>
      </c>
      <c r="AT4" t="s">
        <v>113</v>
      </c>
      <c r="AU4" t="s">
        <v>113</v>
      </c>
      <c r="AV4" t="s">
        <v>113</v>
      </c>
      <c r="AW4" t="s">
        <v>113</v>
      </c>
      <c r="AX4" s="10">
        <v>44581</v>
      </c>
      <c r="AY4">
        <v>20</v>
      </c>
      <c r="BA4" t="s">
        <v>113</v>
      </c>
      <c r="BB4" s="13">
        <v>44552.627986111111</v>
      </c>
      <c r="BC4" t="s">
        <v>113</v>
      </c>
      <c r="BD4">
        <v>1</v>
      </c>
      <c r="BE4">
        <v>0</v>
      </c>
      <c r="BF4" t="s">
        <v>114</v>
      </c>
      <c r="BG4" t="s">
        <v>10</v>
      </c>
      <c r="BH4" s="10">
        <v>44554</v>
      </c>
      <c r="BI4">
        <v>1</v>
      </c>
      <c r="BJ4">
        <v>0</v>
      </c>
      <c r="BK4" t="s">
        <v>176</v>
      </c>
      <c r="BL4" t="s">
        <v>176</v>
      </c>
      <c r="BO4" t="s">
        <v>177</v>
      </c>
      <c r="BP4" t="s">
        <v>154</v>
      </c>
      <c r="BQ4" t="s">
        <v>115</v>
      </c>
      <c r="BS4" t="s">
        <v>178</v>
      </c>
      <c r="CD4" t="s">
        <v>111</v>
      </c>
      <c r="CE4" t="s">
        <v>111</v>
      </c>
      <c r="CF4" t="s">
        <v>179</v>
      </c>
      <c r="CG4" t="s">
        <v>101</v>
      </c>
      <c r="CH4">
        <v>1</v>
      </c>
      <c r="CI4" t="s">
        <v>180</v>
      </c>
      <c r="CJ4" t="s">
        <v>125</v>
      </c>
      <c r="CL4" t="s">
        <v>126</v>
      </c>
      <c r="CM4" t="s">
        <v>117</v>
      </c>
      <c r="CN4" t="s">
        <v>113</v>
      </c>
      <c r="CO4" t="s">
        <v>118</v>
      </c>
      <c r="CP4" t="s">
        <v>119</v>
      </c>
      <c r="CQ4" t="s">
        <v>120</v>
      </c>
    </row>
    <row r="5" spans="1:102" x14ac:dyDescent="0.25">
      <c r="A5">
        <v>335</v>
      </c>
      <c r="B5">
        <v>4137232021</v>
      </c>
      <c r="C5" t="s">
        <v>99</v>
      </c>
      <c r="D5" t="s">
        <v>100</v>
      </c>
      <c r="E5" t="s">
        <v>101</v>
      </c>
      <c r="F5" t="s">
        <v>102</v>
      </c>
      <c r="G5" t="s">
        <v>103</v>
      </c>
      <c r="I5" t="s">
        <v>104</v>
      </c>
      <c r="J5" t="s">
        <v>104</v>
      </c>
      <c r="K5" t="s">
        <v>148</v>
      </c>
      <c r="L5" t="s">
        <v>153</v>
      </c>
      <c r="M5" t="s">
        <v>107</v>
      </c>
      <c r="O5" t="s">
        <v>121</v>
      </c>
      <c r="P5" t="s">
        <v>108</v>
      </c>
      <c r="Q5" t="s">
        <v>149</v>
      </c>
      <c r="R5" t="s">
        <v>150</v>
      </c>
      <c r="S5" t="s">
        <v>150</v>
      </c>
      <c r="T5" t="s">
        <v>163</v>
      </c>
      <c r="U5" t="s">
        <v>130</v>
      </c>
      <c r="W5" t="s">
        <v>111</v>
      </c>
      <c r="X5" t="s">
        <v>112</v>
      </c>
      <c r="Y5" t="s">
        <v>111</v>
      </c>
      <c r="AB5" t="s">
        <v>111</v>
      </c>
      <c r="AH5">
        <v>6</v>
      </c>
      <c r="AI5">
        <v>-7405519723897660</v>
      </c>
      <c r="AJ5">
        <v>4654121528847040</v>
      </c>
      <c r="AM5" s="10">
        <v>44552</v>
      </c>
      <c r="AN5" s="10">
        <v>44553</v>
      </c>
      <c r="AO5" s="13">
        <v>44561.006863425922</v>
      </c>
      <c r="AP5" s="10">
        <v>44564</v>
      </c>
      <c r="AR5" t="s">
        <v>113</v>
      </c>
      <c r="AS5" t="s">
        <v>113</v>
      </c>
      <c r="AT5" t="s">
        <v>113</v>
      </c>
      <c r="AU5" t="s">
        <v>113</v>
      </c>
      <c r="AV5" t="s">
        <v>113</v>
      </c>
      <c r="AW5" t="s">
        <v>113</v>
      </c>
      <c r="AX5" s="10">
        <v>44592</v>
      </c>
      <c r="AY5">
        <v>20</v>
      </c>
      <c r="BA5" t="s">
        <v>113</v>
      </c>
      <c r="BB5" s="13">
        <v>44561.32303240741</v>
      </c>
      <c r="BC5" t="s">
        <v>113</v>
      </c>
      <c r="BD5">
        <v>1</v>
      </c>
      <c r="BE5">
        <v>0</v>
      </c>
      <c r="BF5" t="s">
        <v>114</v>
      </c>
      <c r="BG5" t="s">
        <v>10</v>
      </c>
      <c r="BH5" s="10">
        <v>44565</v>
      </c>
      <c r="BI5">
        <v>1</v>
      </c>
      <c r="BJ5">
        <v>0</v>
      </c>
      <c r="BK5" t="s">
        <v>164</v>
      </c>
      <c r="BL5" t="s">
        <v>164</v>
      </c>
      <c r="BM5" t="s">
        <v>122</v>
      </c>
      <c r="BN5" t="s">
        <v>122</v>
      </c>
      <c r="BO5" t="s">
        <v>123</v>
      </c>
      <c r="BP5" t="s">
        <v>154</v>
      </c>
      <c r="BQ5" t="s">
        <v>115</v>
      </c>
      <c r="BR5" t="s">
        <v>124</v>
      </c>
      <c r="BS5" t="s">
        <v>165</v>
      </c>
      <c r="BT5">
        <v>1020794847</v>
      </c>
      <c r="BV5" t="s">
        <v>166</v>
      </c>
      <c r="BX5">
        <v>3042501907</v>
      </c>
      <c r="BY5" t="s">
        <v>167</v>
      </c>
      <c r="BZ5" t="s">
        <v>168</v>
      </c>
      <c r="CA5" t="s">
        <v>169</v>
      </c>
      <c r="CB5" t="s">
        <v>170</v>
      </c>
      <c r="CC5">
        <v>6</v>
      </c>
      <c r="CD5" t="s">
        <v>111</v>
      </c>
      <c r="CE5" t="s">
        <v>112</v>
      </c>
      <c r="CH5">
        <v>1</v>
      </c>
      <c r="CI5" t="s">
        <v>116</v>
      </c>
      <c r="CJ5" t="s">
        <v>125</v>
      </c>
      <c r="CL5" t="s">
        <v>126</v>
      </c>
      <c r="CM5" t="s">
        <v>117</v>
      </c>
      <c r="CN5" t="s">
        <v>113</v>
      </c>
      <c r="CO5" t="s">
        <v>118</v>
      </c>
      <c r="CP5" t="s">
        <v>119</v>
      </c>
      <c r="CQ5" t="s">
        <v>152</v>
      </c>
    </row>
    <row r="6" spans="1:102" x14ac:dyDescent="0.25">
      <c r="A6">
        <v>92</v>
      </c>
      <c r="B6">
        <v>3941242021</v>
      </c>
      <c r="C6" t="s">
        <v>99</v>
      </c>
      <c r="D6" t="s">
        <v>100</v>
      </c>
      <c r="E6" t="s">
        <v>101</v>
      </c>
      <c r="F6" t="s">
        <v>102</v>
      </c>
      <c r="G6" t="s">
        <v>103</v>
      </c>
      <c r="I6" t="s">
        <v>104</v>
      </c>
      <c r="J6" t="s">
        <v>127</v>
      </c>
      <c r="K6" t="s">
        <v>128</v>
      </c>
      <c r="L6" t="s">
        <v>153</v>
      </c>
      <c r="M6" t="s">
        <v>107</v>
      </c>
      <c r="O6" t="s">
        <v>121</v>
      </c>
      <c r="P6" t="s">
        <v>108</v>
      </c>
      <c r="Q6" t="s">
        <v>109</v>
      </c>
      <c r="R6" t="s">
        <v>155</v>
      </c>
      <c r="S6" t="s">
        <v>155</v>
      </c>
      <c r="T6" t="s">
        <v>156</v>
      </c>
      <c r="U6" t="s">
        <v>130</v>
      </c>
      <c r="W6" t="s">
        <v>111</v>
      </c>
      <c r="X6" t="s">
        <v>111</v>
      </c>
      <c r="Y6" t="s">
        <v>111</v>
      </c>
      <c r="AB6" t="s">
        <v>111</v>
      </c>
      <c r="AM6" s="10">
        <v>44535</v>
      </c>
      <c r="AN6" s="10">
        <v>44536</v>
      </c>
      <c r="AO6" s="13">
        <v>44536.44630787037</v>
      </c>
      <c r="AP6" s="10">
        <v>44537</v>
      </c>
      <c r="AR6" t="s">
        <v>113</v>
      </c>
      <c r="AS6" t="s">
        <v>113</v>
      </c>
      <c r="AT6" t="s">
        <v>113</v>
      </c>
      <c r="AU6" t="s">
        <v>113</v>
      </c>
      <c r="AV6" t="s">
        <v>113</v>
      </c>
      <c r="AW6" t="s">
        <v>113</v>
      </c>
      <c r="AX6" s="10">
        <v>44565</v>
      </c>
      <c r="AY6">
        <v>20</v>
      </c>
      <c r="BA6" t="s">
        <v>113</v>
      </c>
      <c r="BB6" s="13">
        <v>44536.50372685185</v>
      </c>
      <c r="BC6" t="s">
        <v>113</v>
      </c>
      <c r="BD6">
        <v>1</v>
      </c>
      <c r="BE6">
        <v>0</v>
      </c>
      <c r="BF6" t="s">
        <v>114</v>
      </c>
      <c r="BG6" t="s">
        <v>10</v>
      </c>
      <c r="BH6" s="10">
        <v>44539</v>
      </c>
      <c r="BI6">
        <v>1</v>
      </c>
      <c r="BJ6">
        <v>0</v>
      </c>
      <c r="BK6" t="s">
        <v>157</v>
      </c>
      <c r="BL6" t="s">
        <v>157</v>
      </c>
      <c r="BM6" t="s">
        <v>122</v>
      </c>
      <c r="BN6" t="s">
        <v>122</v>
      </c>
      <c r="BO6" t="s">
        <v>123</v>
      </c>
      <c r="BP6" t="s">
        <v>154</v>
      </c>
      <c r="BQ6" t="s">
        <v>115</v>
      </c>
      <c r="BR6" t="s">
        <v>124</v>
      </c>
      <c r="BS6" t="s">
        <v>158</v>
      </c>
      <c r="BT6">
        <v>1030549158</v>
      </c>
      <c r="BV6" t="s">
        <v>159</v>
      </c>
      <c r="BW6">
        <v>3002945589</v>
      </c>
      <c r="BX6">
        <v>3002945589</v>
      </c>
      <c r="BZ6" t="s">
        <v>151</v>
      </c>
      <c r="CA6" t="s">
        <v>160</v>
      </c>
      <c r="CB6" t="s">
        <v>161</v>
      </c>
      <c r="CC6">
        <v>3</v>
      </c>
      <c r="CD6" t="s">
        <v>111</v>
      </c>
      <c r="CE6" t="s">
        <v>112</v>
      </c>
      <c r="CF6" t="s">
        <v>162</v>
      </c>
      <c r="CG6" t="s">
        <v>101</v>
      </c>
      <c r="CH6">
        <v>1</v>
      </c>
      <c r="CI6" t="s">
        <v>116</v>
      </c>
      <c r="CJ6" t="s">
        <v>125</v>
      </c>
      <c r="CL6" t="s">
        <v>126</v>
      </c>
      <c r="CM6" t="s">
        <v>117</v>
      </c>
      <c r="CN6" t="s">
        <v>113</v>
      </c>
      <c r="CO6" t="s">
        <v>118</v>
      </c>
      <c r="CP6" t="s">
        <v>119</v>
      </c>
      <c r="CQ6" t="s">
        <v>120</v>
      </c>
    </row>
    <row r="7" spans="1:102" x14ac:dyDescent="0.25">
      <c r="CX7" s="11"/>
    </row>
    <row r="10" spans="1:102" ht="60.75" customHeight="1" x14ac:dyDescent="0.25">
      <c r="A10" s="8" t="s">
        <v>139</v>
      </c>
      <c r="B10" s="8" t="s">
        <v>140</v>
      </c>
      <c r="C10" s="8" t="s">
        <v>141</v>
      </c>
      <c r="D10" s="8" t="s">
        <v>142</v>
      </c>
      <c r="E10" s="8" t="s">
        <v>143</v>
      </c>
      <c r="F10" s="8" t="s">
        <v>144</v>
      </c>
      <c r="G10" s="8" t="s">
        <v>145</v>
      </c>
      <c r="H10" s="8" t="s">
        <v>146</v>
      </c>
    </row>
    <row r="11" spans="1:102" ht="15" customHeight="1" x14ac:dyDescent="0.25">
      <c r="A11">
        <f>+B2</f>
        <v>4200732021</v>
      </c>
    </row>
    <row r="12" spans="1:102" ht="15" customHeight="1" x14ac:dyDescent="0.25">
      <c r="A12">
        <f t="shared" ref="A12:A15" si="0">+B3</f>
        <v>4139692021</v>
      </c>
    </row>
    <row r="13" spans="1:102" ht="15" customHeight="1" x14ac:dyDescent="0.25">
      <c r="A13">
        <f t="shared" si="0"/>
        <v>4139572021</v>
      </c>
    </row>
    <row r="14" spans="1:102" ht="15" customHeight="1" x14ac:dyDescent="0.25">
      <c r="A14">
        <f t="shared" si="0"/>
        <v>4137232021</v>
      </c>
    </row>
    <row r="15" spans="1:102" ht="15" customHeight="1" x14ac:dyDescent="0.25">
      <c r="A15">
        <f t="shared" si="0"/>
        <v>3941242021</v>
      </c>
    </row>
    <row r="19" spans="1:8" ht="15" customHeight="1" x14ac:dyDescent="0.25">
      <c r="A19" s="12" t="s">
        <v>147</v>
      </c>
      <c r="B19" s="12" t="s">
        <v>5</v>
      </c>
      <c r="C19" s="12" t="s">
        <v>13</v>
      </c>
      <c r="D19" s="12" t="s">
        <v>14</v>
      </c>
      <c r="E19" s="12" t="s">
        <v>16</v>
      </c>
      <c r="F19" s="12" t="s">
        <v>18</v>
      </c>
      <c r="G19" s="12" t="s">
        <v>54</v>
      </c>
      <c r="H19" s="12" t="s">
        <v>93</v>
      </c>
    </row>
    <row r="20" spans="1:8" ht="15" customHeight="1" x14ac:dyDescent="0.25">
      <c r="A20">
        <v>3941242021</v>
      </c>
      <c r="B20" t="s">
        <v>103</v>
      </c>
      <c r="C20" t="s">
        <v>121</v>
      </c>
      <c r="D20" t="s">
        <v>108</v>
      </c>
      <c r="E20" t="s">
        <v>155</v>
      </c>
      <c r="F20" t="s">
        <v>156</v>
      </c>
      <c r="G20">
        <v>1</v>
      </c>
      <c r="H20" t="s">
        <v>120</v>
      </c>
    </row>
    <row r="21" spans="1:8" ht="15" customHeight="1" x14ac:dyDescent="0.25">
      <c r="A21">
        <v>4137232021</v>
      </c>
      <c r="B21" t="s">
        <v>103</v>
      </c>
      <c r="C21" t="s">
        <v>121</v>
      </c>
      <c r="D21" t="s">
        <v>108</v>
      </c>
      <c r="E21" t="s">
        <v>150</v>
      </c>
      <c r="F21" t="s">
        <v>163</v>
      </c>
      <c r="G21">
        <v>1</v>
      </c>
      <c r="H21" t="s">
        <v>152</v>
      </c>
    </row>
    <row r="22" spans="1:8" ht="15" customHeight="1" x14ac:dyDescent="0.25">
      <c r="A22">
        <v>4139572021</v>
      </c>
      <c r="B22" t="s">
        <v>103</v>
      </c>
      <c r="C22" t="s">
        <v>121</v>
      </c>
      <c r="D22" t="s">
        <v>108</v>
      </c>
      <c r="E22" t="s">
        <v>155</v>
      </c>
      <c r="F22" t="s">
        <v>172</v>
      </c>
      <c r="G22">
        <v>1</v>
      </c>
      <c r="H22" t="s">
        <v>120</v>
      </c>
    </row>
    <row r="23" spans="1:8" ht="15" customHeight="1" x14ac:dyDescent="0.25">
      <c r="A23">
        <v>4139692021</v>
      </c>
      <c r="B23" t="s">
        <v>103</v>
      </c>
      <c r="C23" t="s">
        <v>121</v>
      </c>
      <c r="D23" t="s">
        <v>108</v>
      </c>
      <c r="E23" t="s">
        <v>155</v>
      </c>
      <c r="F23" t="s">
        <v>172</v>
      </c>
      <c r="G23">
        <v>1</v>
      </c>
      <c r="H23" t="s">
        <v>120</v>
      </c>
    </row>
    <row r="24" spans="1:8" ht="15" customHeight="1" x14ac:dyDescent="0.25">
      <c r="A24">
        <v>4200732021</v>
      </c>
      <c r="B24" t="s">
        <v>103</v>
      </c>
      <c r="C24" t="s">
        <v>121</v>
      </c>
      <c r="D24" t="s">
        <v>108</v>
      </c>
      <c r="E24" t="s">
        <v>129</v>
      </c>
      <c r="F24" t="s">
        <v>181</v>
      </c>
      <c r="G24">
        <v>1</v>
      </c>
      <c r="H24" t="s">
        <v>120</v>
      </c>
    </row>
  </sheetData>
  <autoFilter ref="CW1:CX4" xr:uid="{22DB8543-7F9A-43A4-94DB-3B9BDEACEBAD}"/>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base Solicitudes de Información</vt:lpstr>
      <vt:lpstr>solc. acc.info. junio</vt:lpstr>
      <vt:lpstr>Comentario</vt:lpstr>
      <vt:lpstr>Análisis</vt:lpstr>
      <vt:lpstr>plantilla formula</vt:lpstr>
      <vt:lpstr>Solicitudes de acceso a la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Paula Alejandra Martinez Calderon</cp:lastModifiedBy>
  <cp:revision/>
  <dcterms:created xsi:type="dcterms:W3CDTF">2019-02-04T13:33:26Z</dcterms:created>
  <dcterms:modified xsi:type="dcterms:W3CDTF">2022-09-06T13:31:43Z</dcterms:modified>
  <cp:category/>
  <cp:contentStatus/>
</cp:coreProperties>
</file>