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codeName="ThisWorkbook"/>
  <mc:AlternateContent xmlns:mc="http://schemas.openxmlformats.org/markup-compatibility/2006">
    <mc:Choice Requires="x15">
      <x15ac:absPath xmlns:x15ac="http://schemas.microsoft.com/office/spreadsheetml/2010/11/ac" url="C:\Users\Pmartinez\Downloads\"/>
    </mc:Choice>
  </mc:AlternateContent>
  <xr:revisionPtr revIDLastSave="0" documentId="13_ncr:1_{67A461D5-5D67-49B7-AF40-0E8B5D3F3AAB}" xr6:coauthVersionLast="36" xr6:coauthVersionMax="47" xr10:uidLastSave="{00000000-0000-0000-0000-000000000000}"/>
  <bookViews>
    <workbookView showSheetTabs="0" xWindow="0" yWindow="0" windowWidth="24000" windowHeight="10320" activeTab="3" xr2:uid="{00000000-000D-0000-FFFF-FFFF00000000}"/>
  </bookViews>
  <sheets>
    <sheet name="Portada" sheetId="32" r:id="rId1"/>
    <sheet name="base Solicitudes de Información" sheetId="30" r:id="rId2"/>
    <sheet name="Comentario" sheetId="34" r:id="rId3"/>
    <sheet name="Análisis" sheetId="35" r:id="rId4"/>
    <sheet name="plantilla formula" sheetId="38" r:id="rId5"/>
    <sheet name="solc. acc.info. junio" sheetId="39" r:id="rId6"/>
    <sheet name="Solicitudes de acceso a la info" sheetId="37" state="hidden" r:id="rId7"/>
  </sheets>
  <externalReferences>
    <externalReference r:id="rId8"/>
    <externalReference r:id="rId9"/>
    <externalReference r:id="rId10"/>
    <externalReference r:id="rId11"/>
  </externalReferences>
  <definedNames>
    <definedName name="_xlnm._FilterDatabase" localSheetId="1" hidden="1">'base Solicitudes de Información'!$B$19:$I$21</definedName>
    <definedName name="_xlnm._FilterDatabase" localSheetId="6" hidden="1">'Solicitudes de acceso a la info'!$CW$1:$CX$4</definedName>
    <definedName name="ATENDIDO_POR" localSheetId="4">#REF!</definedName>
    <definedName name="ATENDIDO_POR">'[1]DATOS-MATRIZ'!$B$4:$B$10</definedName>
    <definedName name="CAMBIO_DE_USO_DE_LAS_ZONAS_O_BIENES_DE_USO_PÚBLICO" localSheetId="4">#REF!</definedName>
    <definedName name="CAMBIO_DE_USO_DE_LAS_ZONAS_O_BIENES_DE_USO_PÚBLICO">#REF!</definedName>
    <definedName name="CANAL_REG">'[2]DATOS-MATRIZ'!$A$4:$A$8</definedName>
    <definedName name="CANAL_REGISTRO" localSheetId="4">#REF!</definedName>
    <definedName name="CANAL_REGISTRO">#REF!</definedName>
    <definedName name="ESTRATO" localSheetId="4">#REF!</definedName>
    <definedName name="ESTRATO">#REF!</definedName>
    <definedName name="GRADO_VULNERABILIDAD" localSheetId="4">#REF!</definedName>
    <definedName name="GRADO_VULNERABILIDAD">#REF!</definedName>
    <definedName name="IDENT_POBLACIONAL" localSheetId="4">#REF!</definedName>
    <definedName name="IDENT_POBLACIONAL">'[1]DATOS-MATRIZ'!$H$4:$H$11</definedName>
    <definedName name="LOCALIDAD" localSheetId="4">#REF!</definedName>
    <definedName name="LOCALIDAD">'[1]DATOS-MATRIZ'!#REF!</definedName>
    <definedName name="MATERIAL_ENTREGADO" localSheetId="4">#REF!</definedName>
    <definedName name="MATERIAL_ENTREGADO">'[1]DATOS-MATRIZ'!$F$4:$F$6</definedName>
    <definedName name="MAYO" localSheetId="4">'[3]DATOS-MATRIZ'!#REF!</definedName>
    <definedName name="MAYO">'[3]DATOS-MATRIZ'!#REF!</definedName>
    <definedName name="PUNTO_ATENCION" localSheetId="4">#REF!</definedName>
    <definedName name="PUNTO_ATENCION">'[4]DATOS-MATRIZ'!$C$4:$C$11</definedName>
    <definedName name="RANGO_EDAD" localSheetId="4">#REF!</definedName>
    <definedName name="RANGO_EDAD">#REF!</definedName>
    <definedName name="SEXO" localSheetId="4">#REF!</definedName>
    <definedName name="SEXO">'[1]DATOS-MATRIZ'!$D$4:$D$8</definedName>
    <definedName name="TEMA" localSheetId="4">#REF!</definedName>
    <definedName name="TEMA">'[1]DATOS-MATRIZ'!$K$4:$K$74</definedName>
    <definedName name="TIPO_CONSULTA" localSheetId="4">#REF!</definedName>
    <definedName name="TIPO_CONSULTA">#REF!</definedName>
    <definedName name="TIPO_SOLICITUD" localSheetId="4">#REF!</definedName>
    <definedName name="TIPO_SOLICITUD">#REF!</definedName>
    <definedName name="TRAMITE_SERVICIO">'[1]DATOS-MATRIZ'!$T$4:$T$13</definedName>
  </definedNames>
  <calcPr calcId="191028"/>
  <pivotCaches>
    <pivotCache cacheId="24"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35" l="1"/>
  <c r="H26" i="35"/>
  <c r="J25" i="35"/>
  <c r="H25" i="35"/>
  <c r="C25" i="35" l="1"/>
  <c r="C26" i="35"/>
  <c r="N6" i="38" l="1"/>
  <c r="O6" i="38" s="1"/>
  <c r="K6" i="38"/>
  <c r="O5" i="38"/>
  <c r="N5" i="38"/>
  <c r="K5" i="38"/>
  <c r="G6" i="38" l="1"/>
  <c r="G5" i="38"/>
  <c r="F6" i="38"/>
  <c r="F5" i="38"/>
  <c r="E6" i="38"/>
  <c r="E5" i="38"/>
  <c r="D6" i="38"/>
  <c r="D5" i="38"/>
  <c r="I21" i="30"/>
  <c r="I20" i="30"/>
  <c r="H21" i="30"/>
  <c r="H20" i="30"/>
  <c r="G21" i="30"/>
  <c r="G20" i="30"/>
  <c r="F21" i="30"/>
  <c r="F20" i="30"/>
  <c r="E21" i="30"/>
  <c r="E20" i="30"/>
  <c r="D21" i="30"/>
  <c r="D20" i="30"/>
  <c r="C21" i="30"/>
  <c r="B21" i="30"/>
  <c r="B20" i="30"/>
  <c r="C20" i="30" s="1"/>
  <c r="S151" i="38"/>
  <c r="S150" i="38"/>
  <c r="S149" i="38"/>
  <c r="S148" i="38"/>
  <c r="S147" i="38"/>
  <c r="S146" i="38"/>
  <c r="S145" i="38"/>
  <c r="S144" i="38"/>
  <c r="S143" i="38"/>
  <c r="S142" i="38"/>
  <c r="S141" i="38"/>
  <c r="S140" i="38"/>
  <c r="S139" i="38"/>
  <c r="S138" i="38"/>
  <c r="T137" i="38"/>
  <c r="S137" i="38"/>
  <c r="S136" i="38"/>
  <c r="T135" i="38"/>
  <c r="S135" i="38"/>
  <c r="S134" i="38"/>
  <c r="T133" i="38"/>
  <c r="S133" i="38"/>
  <c r="S132" i="38"/>
  <c r="T131" i="38"/>
  <c r="S131" i="38"/>
  <c r="S130" i="38"/>
  <c r="T129" i="38"/>
  <c r="S129" i="38"/>
  <c r="S128" i="38"/>
  <c r="T127" i="38"/>
  <c r="S127" i="38"/>
  <c r="S126" i="38"/>
  <c r="T125" i="38"/>
  <c r="S125" i="38"/>
  <c r="S124" i="38"/>
  <c r="T123" i="38"/>
  <c r="S123" i="38"/>
  <c r="S122" i="38"/>
  <c r="T121" i="38"/>
  <c r="S121" i="38"/>
  <c r="S120" i="38"/>
  <c r="U119" i="38"/>
  <c r="S119" i="38"/>
  <c r="V119" i="38" s="1"/>
  <c r="U118" i="38"/>
  <c r="T118" i="38"/>
  <c r="S118" i="38"/>
  <c r="V118" i="38" s="1"/>
  <c r="T117" i="38"/>
  <c r="S117" i="38"/>
  <c r="V117" i="38" s="1"/>
  <c r="S116" i="38"/>
  <c r="U115" i="38"/>
  <c r="S115" i="38"/>
  <c r="V115" i="38" s="1"/>
  <c r="U114" i="38"/>
  <c r="T114" i="38"/>
  <c r="S114" i="38"/>
  <c r="V114" i="38" s="1"/>
  <c r="T113" i="38"/>
  <c r="S113" i="38"/>
  <c r="V113" i="38" s="1"/>
  <c r="S112" i="38"/>
  <c r="U111" i="38"/>
  <c r="S111" i="38"/>
  <c r="V111" i="38" s="1"/>
  <c r="U110" i="38"/>
  <c r="T110" i="38"/>
  <c r="S110" i="38"/>
  <c r="V110" i="38" s="1"/>
  <c r="T109" i="38"/>
  <c r="S109" i="38"/>
  <c r="V109" i="38" s="1"/>
  <c r="S108" i="38"/>
  <c r="U107" i="38"/>
  <c r="S107" i="38"/>
  <c r="V107" i="38" s="1"/>
  <c r="U106" i="38"/>
  <c r="T106" i="38"/>
  <c r="S106" i="38"/>
  <c r="V106" i="38" s="1"/>
  <c r="T105" i="38"/>
  <c r="S105" i="38"/>
  <c r="V105" i="38" s="1"/>
  <c r="S104" i="38"/>
  <c r="U103" i="38"/>
  <c r="S103" i="38"/>
  <c r="V103" i="38" s="1"/>
  <c r="U102" i="38"/>
  <c r="T102" i="38"/>
  <c r="S102" i="38"/>
  <c r="V102" i="38" s="1"/>
  <c r="T101" i="38"/>
  <c r="S101" i="38"/>
  <c r="V101" i="38" s="1"/>
  <c r="S100" i="38"/>
  <c r="U99" i="38"/>
  <c r="S99" i="38"/>
  <c r="V99" i="38" s="1"/>
  <c r="U98" i="38"/>
  <c r="T98" i="38"/>
  <c r="S98" i="38"/>
  <c r="V98" i="38" s="1"/>
  <c r="T97" i="38"/>
  <c r="S97" i="38"/>
  <c r="V97" i="38" s="1"/>
  <c r="S96" i="38"/>
  <c r="U95" i="38"/>
  <c r="S95" i="38"/>
  <c r="V95" i="38" s="1"/>
  <c r="U94" i="38"/>
  <c r="T94" i="38"/>
  <c r="S94" i="38"/>
  <c r="V94" i="38" s="1"/>
  <c r="T93" i="38"/>
  <c r="S93" i="38"/>
  <c r="V93" i="38" s="1"/>
  <c r="S92" i="38"/>
  <c r="U91" i="38"/>
  <c r="S91" i="38"/>
  <c r="V91" i="38" s="1"/>
  <c r="U90" i="38"/>
  <c r="T90" i="38"/>
  <c r="S90" i="38"/>
  <c r="V90" i="38" s="1"/>
  <c r="T89" i="38"/>
  <c r="S89" i="38"/>
  <c r="V89" i="38" s="1"/>
  <c r="S88" i="38"/>
  <c r="U87" i="38"/>
  <c r="S87" i="38"/>
  <c r="V87" i="38" s="1"/>
  <c r="U86" i="38"/>
  <c r="T86" i="38"/>
  <c r="S86" i="38"/>
  <c r="V86" i="38" s="1"/>
  <c r="T85" i="38"/>
  <c r="S85" i="38"/>
  <c r="V85" i="38" s="1"/>
  <c r="S84" i="38"/>
  <c r="U83" i="38"/>
  <c r="S83" i="38"/>
  <c r="V83" i="38" s="1"/>
  <c r="U82" i="38"/>
  <c r="T82" i="38"/>
  <c r="S82" i="38"/>
  <c r="V82" i="38" s="1"/>
  <c r="T81" i="38"/>
  <c r="S81" i="38"/>
  <c r="V81" i="38" s="1"/>
  <c r="S80" i="38"/>
  <c r="U79" i="38"/>
  <c r="S79" i="38"/>
  <c r="V79" i="38" s="1"/>
  <c r="U78" i="38"/>
  <c r="T78" i="38"/>
  <c r="S78" i="38"/>
  <c r="V78" i="38" s="1"/>
  <c r="T77" i="38"/>
  <c r="S77" i="38"/>
  <c r="V77" i="38" s="1"/>
  <c r="S76" i="38"/>
  <c r="U75" i="38"/>
  <c r="S75" i="38"/>
  <c r="V75" i="38" s="1"/>
  <c r="U74" i="38"/>
  <c r="T74" i="38"/>
  <c r="S74" i="38"/>
  <c r="V74" i="38" s="1"/>
  <c r="S73" i="38"/>
  <c r="T73" i="38" s="1"/>
  <c r="S72" i="38"/>
  <c r="U71" i="38"/>
  <c r="S71" i="38"/>
  <c r="V71" i="38" s="1"/>
  <c r="U70" i="38"/>
  <c r="T70" i="38"/>
  <c r="S70" i="38"/>
  <c r="V70" i="38" s="1"/>
  <c r="S69" i="38"/>
  <c r="T69" i="38" s="1"/>
  <c r="S68" i="38"/>
  <c r="U67" i="38"/>
  <c r="S67" i="38"/>
  <c r="V67" i="38" s="1"/>
  <c r="V66" i="38"/>
  <c r="U66" i="38"/>
  <c r="S66" i="38"/>
  <c r="T66" i="38" s="1"/>
  <c r="V65" i="38"/>
  <c r="U65" i="38"/>
  <c r="S65" i="38"/>
  <c r="T65" i="38" s="1"/>
  <c r="S64" i="38"/>
  <c r="T64" i="38" s="1"/>
  <c r="V63" i="38"/>
  <c r="S63" i="38"/>
  <c r="T63" i="38" s="1"/>
  <c r="V62" i="38"/>
  <c r="U62" i="38"/>
  <c r="S62" i="38"/>
  <c r="T62" i="38" s="1"/>
  <c r="U61" i="38"/>
  <c r="S61" i="38"/>
  <c r="T61" i="38" s="1"/>
  <c r="S60" i="38"/>
  <c r="T60" i="38" s="1"/>
  <c r="V59" i="38"/>
  <c r="S59" i="38"/>
  <c r="T59" i="38" s="1"/>
  <c r="V58" i="38"/>
  <c r="U58" i="38"/>
  <c r="S58" i="38"/>
  <c r="T58" i="38" s="1"/>
  <c r="U57" i="38"/>
  <c r="S57" i="38"/>
  <c r="T57" i="38" s="1"/>
  <c r="S56" i="38"/>
  <c r="T56" i="38" s="1"/>
  <c r="V55" i="38"/>
  <c r="S55" i="38"/>
  <c r="T55" i="38" s="1"/>
  <c r="V54" i="38"/>
  <c r="U54" i="38"/>
  <c r="S54" i="38"/>
  <c r="T54" i="38" s="1"/>
  <c r="U53" i="38"/>
  <c r="S53" i="38"/>
  <c r="T53" i="38" s="1"/>
  <c r="S52" i="38"/>
  <c r="T52" i="38" s="1"/>
  <c r="V51" i="38"/>
  <c r="S51" i="38"/>
  <c r="T51" i="38" s="1"/>
  <c r="V50" i="38"/>
  <c r="U50" i="38"/>
  <c r="S50" i="38"/>
  <c r="T50" i="38" s="1"/>
  <c r="U49" i="38"/>
  <c r="S49" i="38"/>
  <c r="T49" i="38" s="1"/>
  <c r="S48" i="38"/>
  <c r="T48" i="38" s="1"/>
  <c r="V47" i="38"/>
  <c r="S47" i="38"/>
  <c r="T47" i="38" s="1"/>
  <c r="V46" i="38"/>
  <c r="U46" i="38"/>
  <c r="S46" i="38"/>
  <c r="T46" i="38" s="1"/>
  <c r="U45" i="38"/>
  <c r="S45" i="38"/>
  <c r="T45" i="38" s="1"/>
  <c r="S44" i="38"/>
  <c r="T44" i="38" s="1"/>
  <c r="V43" i="38"/>
  <c r="S43" i="38"/>
  <c r="T43" i="38" s="1"/>
  <c r="V42" i="38"/>
  <c r="U42" i="38"/>
  <c r="S42" i="38"/>
  <c r="T42" i="38" s="1"/>
  <c r="U41" i="38"/>
  <c r="S41" i="38"/>
  <c r="T41" i="38" s="1"/>
  <c r="S40" i="38"/>
  <c r="T40" i="38" s="1"/>
  <c r="V39" i="38"/>
  <c r="S39" i="38"/>
  <c r="T39" i="38" s="1"/>
  <c r="V38" i="38"/>
  <c r="U38" i="38"/>
  <c r="S38" i="38"/>
  <c r="T38" i="38" s="1"/>
  <c r="U37" i="38"/>
  <c r="S37" i="38"/>
  <c r="T37" i="38" s="1"/>
  <c r="S36" i="38"/>
  <c r="T36" i="38" s="1"/>
  <c r="V35" i="38"/>
  <c r="S35" i="38"/>
  <c r="T35" i="38" s="1"/>
  <c r="V34" i="38"/>
  <c r="U34" i="38"/>
  <c r="S34" i="38"/>
  <c r="T34" i="38" s="1"/>
  <c r="U33" i="38"/>
  <c r="S33" i="38"/>
  <c r="T33" i="38" s="1"/>
  <c r="S32" i="38"/>
  <c r="T32" i="38" s="1"/>
  <c r="V31" i="38"/>
  <c r="S31" i="38"/>
  <c r="T31" i="38" s="1"/>
  <c r="V30" i="38"/>
  <c r="U30" i="38"/>
  <c r="S30" i="38"/>
  <c r="T30" i="38" s="1"/>
  <c r="U29" i="38"/>
  <c r="S29" i="38"/>
  <c r="T29" i="38" s="1"/>
  <c r="S28" i="38"/>
  <c r="T28" i="38" s="1"/>
  <c r="V27" i="38"/>
  <c r="S27" i="38"/>
  <c r="T27" i="38" s="1"/>
  <c r="V26" i="38"/>
  <c r="U26" i="38"/>
  <c r="S26" i="38"/>
  <c r="T26" i="38" s="1"/>
  <c r="U25" i="38"/>
  <c r="S25" i="38"/>
  <c r="T25" i="38" s="1"/>
  <c r="S24" i="38"/>
  <c r="T24" i="38" s="1"/>
  <c r="V23" i="38"/>
  <c r="S23" i="38"/>
  <c r="T23" i="38" s="1"/>
  <c r="V22" i="38"/>
  <c r="U22" i="38"/>
  <c r="S22" i="38"/>
  <c r="T22" i="38" s="1"/>
  <c r="U21" i="38"/>
  <c r="S21" i="38"/>
  <c r="T21" i="38" s="1"/>
  <c r="S20" i="38"/>
  <c r="T20" i="38" s="1"/>
  <c r="S19" i="38"/>
  <c r="V19" i="38" s="1"/>
  <c r="S18" i="38"/>
  <c r="V18" i="38" s="1"/>
  <c r="S17" i="38"/>
  <c r="V17" i="38" s="1"/>
  <c r="S16" i="38"/>
  <c r="V16" i="38" s="1"/>
  <c r="S15" i="38"/>
  <c r="V15" i="38" s="1"/>
  <c r="S14" i="38"/>
  <c r="V14" i="38" s="1"/>
  <c r="S13" i="38"/>
  <c r="V13" i="38" s="1"/>
  <c r="S12" i="38"/>
  <c r="V12" i="38" s="1"/>
  <c r="S11" i="38"/>
  <c r="V11" i="38" s="1"/>
  <c r="S10" i="38"/>
  <c r="V10" i="38" s="1"/>
  <c r="V9" i="38"/>
  <c r="U9" i="38"/>
  <c r="S9" i="38"/>
  <c r="T9" i="38" s="1"/>
  <c r="V8" i="38"/>
  <c r="U8" i="38"/>
  <c r="T8" i="38"/>
  <c r="S8" i="38"/>
  <c r="T7" i="38"/>
  <c r="S7" i="38"/>
  <c r="V7" i="38" s="1"/>
  <c r="S6" i="38"/>
  <c r="V6" i="38" s="1"/>
  <c r="S1" i="38"/>
  <c r="A12" i="37"/>
  <c r="A13" i="37"/>
  <c r="A14" i="37"/>
  <c r="A15" i="37"/>
  <c r="A11" i="37"/>
  <c r="U5" i="38" l="1"/>
  <c r="V5" i="38"/>
  <c r="T6" i="38"/>
  <c r="U7" i="38"/>
  <c r="T10" i="38"/>
  <c r="T11" i="38"/>
  <c r="T12" i="38"/>
  <c r="T13" i="38"/>
  <c r="T14" i="38"/>
  <c r="T15" i="38"/>
  <c r="T16" i="38"/>
  <c r="T17" i="38"/>
  <c r="T18" i="38"/>
  <c r="T19" i="38"/>
  <c r="U20" i="38"/>
  <c r="V21" i="38"/>
  <c r="U24" i="38"/>
  <c r="V25" i="38"/>
  <c r="U28" i="38"/>
  <c r="V29" i="38"/>
  <c r="U32" i="38"/>
  <c r="V33" i="38"/>
  <c r="U36" i="38"/>
  <c r="V37" i="38"/>
  <c r="U40" i="38"/>
  <c r="V41" i="38"/>
  <c r="U44" i="38"/>
  <c r="V45" i="38"/>
  <c r="U48" i="38"/>
  <c r="V49" i="38"/>
  <c r="U52" i="38"/>
  <c r="V53" i="38"/>
  <c r="U56" i="38"/>
  <c r="V57" i="38"/>
  <c r="U60" i="38"/>
  <c r="V61" i="38"/>
  <c r="U64" i="38"/>
  <c r="V69" i="38"/>
  <c r="U69" i="38"/>
  <c r="V73" i="38"/>
  <c r="U73" i="38"/>
  <c r="V140" i="38"/>
  <c r="U140" i="38"/>
  <c r="T140" i="38"/>
  <c r="V144" i="38"/>
  <c r="U144" i="38"/>
  <c r="T144" i="38"/>
  <c r="V148" i="38"/>
  <c r="U148" i="38"/>
  <c r="T148" i="38"/>
  <c r="U6" i="38"/>
  <c r="U10" i="38"/>
  <c r="U11" i="38"/>
  <c r="U12" i="38"/>
  <c r="U13" i="38"/>
  <c r="U14" i="38"/>
  <c r="U15" i="38"/>
  <c r="U16" i="38"/>
  <c r="U17" i="38"/>
  <c r="U18" i="38"/>
  <c r="U19" i="38"/>
  <c r="V20" i="38"/>
  <c r="U23" i="38"/>
  <c r="V24" i="38"/>
  <c r="U27" i="38"/>
  <c r="V28" i="38"/>
  <c r="U31" i="38"/>
  <c r="V32" i="38"/>
  <c r="U35" i="38"/>
  <c r="V36" i="38"/>
  <c r="U39" i="38"/>
  <c r="V40" i="38"/>
  <c r="U43" i="38"/>
  <c r="V44" i="38"/>
  <c r="U47" i="38"/>
  <c r="V48" i="38"/>
  <c r="U51" i="38"/>
  <c r="V52" i="38"/>
  <c r="U55" i="38"/>
  <c r="V56" i="38"/>
  <c r="U59" i="38"/>
  <c r="V60" i="38"/>
  <c r="U63" i="38"/>
  <c r="V64" i="38"/>
  <c r="V68" i="38"/>
  <c r="U68" i="38"/>
  <c r="T68" i="38"/>
  <c r="V72" i="38"/>
  <c r="U72" i="38"/>
  <c r="T72" i="38"/>
  <c r="V76" i="38"/>
  <c r="U76" i="38"/>
  <c r="T76" i="38"/>
  <c r="V80" i="38"/>
  <c r="U80" i="38"/>
  <c r="T80" i="38"/>
  <c r="V84" i="38"/>
  <c r="U84" i="38"/>
  <c r="T84" i="38"/>
  <c r="V88" i="38"/>
  <c r="U88" i="38"/>
  <c r="T88" i="38"/>
  <c r="V92" i="38"/>
  <c r="U92" i="38"/>
  <c r="T92" i="38"/>
  <c r="V96" i="38"/>
  <c r="U96" i="38"/>
  <c r="T96" i="38"/>
  <c r="V100" i="38"/>
  <c r="U100" i="38"/>
  <c r="T100" i="38"/>
  <c r="V104" i="38"/>
  <c r="U104" i="38"/>
  <c r="T104" i="38"/>
  <c r="V108" i="38"/>
  <c r="U108" i="38"/>
  <c r="T108" i="38"/>
  <c r="V112" i="38"/>
  <c r="U112" i="38"/>
  <c r="T112" i="38"/>
  <c r="V116" i="38"/>
  <c r="U116" i="38"/>
  <c r="T116" i="38"/>
  <c r="V120" i="38"/>
  <c r="U120" i="38"/>
  <c r="T120" i="38"/>
  <c r="U77" i="38"/>
  <c r="U81" i="38"/>
  <c r="U85" i="38"/>
  <c r="U89" i="38"/>
  <c r="U93" i="38"/>
  <c r="U97" i="38"/>
  <c r="U101" i="38"/>
  <c r="U105" i="38"/>
  <c r="U109" i="38"/>
  <c r="U113" i="38"/>
  <c r="U117" i="38"/>
  <c r="V122" i="38"/>
  <c r="U122" i="38"/>
  <c r="V124" i="38"/>
  <c r="U124" i="38"/>
  <c r="V126" i="38"/>
  <c r="U126" i="38"/>
  <c r="V128" i="38"/>
  <c r="U128" i="38"/>
  <c r="V130" i="38"/>
  <c r="U130" i="38"/>
  <c r="V132" i="38"/>
  <c r="U132" i="38"/>
  <c r="V134" i="38"/>
  <c r="U134" i="38"/>
  <c r="V136" i="38"/>
  <c r="U136" i="38"/>
  <c r="V138" i="38"/>
  <c r="U138" i="38"/>
  <c r="V141" i="38"/>
  <c r="U141" i="38"/>
  <c r="T141" i="38"/>
  <c r="V145" i="38"/>
  <c r="U145" i="38"/>
  <c r="T145" i="38"/>
  <c r="V149" i="38"/>
  <c r="U149" i="38"/>
  <c r="T149" i="38"/>
  <c r="T67" i="38"/>
  <c r="T71" i="38"/>
  <c r="T75" i="38"/>
  <c r="T79" i="38"/>
  <c r="T83" i="38"/>
  <c r="T87" i="38"/>
  <c r="T91" i="38"/>
  <c r="T95" i="38"/>
  <c r="T99" i="38"/>
  <c r="T103" i="38"/>
  <c r="T107" i="38"/>
  <c r="T111" i="38"/>
  <c r="T115" i="38"/>
  <c r="T119" i="38"/>
  <c r="T122" i="38"/>
  <c r="T124" i="38"/>
  <c r="T126" i="38"/>
  <c r="T128" i="38"/>
  <c r="T130" i="38"/>
  <c r="T132" i="38"/>
  <c r="T134" i="38"/>
  <c r="T136" i="38"/>
  <c r="T138" i="38"/>
  <c r="V142" i="38"/>
  <c r="U142" i="38"/>
  <c r="T142" i="38"/>
  <c r="V146" i="38"/>
  <c r="U146" i="38"/>
  <c r="T146" i="38"/>
  <c r="V150" i="38"/>
  <c r="U150" i="38"/>
  <c r="T150" i="38"/>
  <c r="V121" i="38"/>
  <c r="U121" i="38"/>
  <c r="V123" i="38"/>
  <c r="U123" i="38"/>
  <c r="V125" i="38"/>
  <c r="U125" i="38"/>
  <c r="V127" i="38"/>
  <c r="U127" i="38"/>
  <c r="V129" i="38"/>
  <c r="U129" i="38"/>
  <c r="V131" i="38"/>
  <c r="U131" i="38"/>
  <c r="V133" i="38"/>
  <c r="U133" i="38"/>
  <c r="V135" i="38"/>
  <c r="U135" i="38"/>
  <c r="V137" i="38"/>
  <c r="U137" i="38"/>
  <c r="V139" i="38"/>
  <c r="U139" i="38"/>
  <c r="T139" i="38"/>
  <c r="V143" i="38"/>
  <c r="U143" i="38"/>
  <c r="T143" i="38"/>
  <c r="V147" i="38"/>
  <c r="U147" i="38"/>
  <c r="T147" i="38"/>
  <c r="V151" i="38"/>
  <c r="U151" i="38"/>
  <c r="T151"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PC7161</author>
  </authors>
  <commentList>
    <comment ref="L4" authorId="0" shapeId="0" xr:uid="{BA1FB227-D0DC-4F80-9A54-F7AC3FB4FE7D}">
      <text>
        <r>
          <rPr>
            <b/>
            <sz val="9"/>
            <color indexed="81"/>
            <rFont val="Tahoma"/>
            <family val="2"/>
          </rPr>
          <t>PC7161:Cpquintero:
fecha según reporte</t>
        </r>
        <r>
          <rPr>
            <sz val="9"/>
            <color indexed="81"/>
            <rFont val="Tahoma"/>
            <family val="2"/>
          </rPr>
          <t xml:space="preserve">
Normalmente las peticiones se toman es desde la fecha de ingreso</t>
        </r>
      </text>
    </comment>
    <comment ref="N4" authorId="0" shapeId="0" xr:uid="{203BCAE7-34AC-4A91-BE5C-E132E4680EC1}">
      <text>
        <r>
          <rPr>
            <b/>
            <sz val="9"/>
            <color indexed="81"/>
            <rFont val="Tahoma"/>
            <family val="2"/>
          </rPr>
          <t>PC7161:Cpquintero:
fecha según fórmula</t>
        </r>
        <r>
          <rPr>
            <sz val="9"/>
            <color indexed="81"/>
            <rFont val="Tahoma"/>
            <family val="2"/>
          </rPr>
          <t xml:space="preserve">
</t>
        </r>
      </text>
    </comment>
    <comment ref="O4" authorId="0" shapeId="0" xr:uid="{9E7BD4C9-6941-4E69-B681-4DCC7F16D453}">
      <text>
        <r>
          <rPr>
            <b/>
            <sz val="9"/>
            <color indexed="81"/>
            <rFont val="Tahoma"/>
            <family val="2"/>
          </rPr>
          <t>PC7161:</t>
        </r>
        <r>
          <rPr>
            <sz val="9"/>
            <color indexed="81"/>
            <rFont val="Tahoma"/>
            <family val="2"/>
          </rPr>
          <t>Cpquintero:
datos según formula</t>
        </r>
      </text>
    </comment>
  </commentList>
</comments>
</file>

<file path=xl/sharedStrings.xml><?xml version="1.0" encoding="utf-8"?>
<sst xmlns="http://schemas.openxmlformats.org/spreadsheetml/2006/main" count="687" uniqueCount="251">
  <si>
    <t>Número petición</t>
  </si>
  <si>
    <t>Sector</t>
  </si>
  <si>
    <t>Tipo de entidad</t>
  </si>
  <si>
    <t>Entidad</t>
  </si>
  <si>
    <t>Tipo de dependencia</t>
  </si>
  <si>
    <t>Dependencia</t>
  </si>
  <si>
    <t>Dependencia hija</t>
  </si>
  <si>
    <t>Tema</t>
  </si>
  <si>
    <t>Categoría subtema</t>
  </si>
  <si>
    <t>Subtema</t>
  </si>
  <si>
    <t>Funcionario</t>
  </si>
  <si>
    <t>Estado del Usuario</t>
  </si>
  <si>
    <t>Punto atención</t>
  </si>
  <si>
    <t>Canal</t>
  </si>
  <si>
    <t>Tipo petición</t>
  </si>
  <si>
    <t>Estado petición inicial</t>
  </si>
  <si>
    <t>Estado petición final</t>
  </si>
  <si>
    <t>Estado de la petición</t>
  </si>
  <si>
    <t>Asunto</t>
  </si>
  <si>
    <t>Proceso de calidad</t>
  </si>
  <si>
    <t>Trámite o servicio</t>
  </si>
  <si>
    <t>Es trámite</t>
  </si>
  <si>
    <t>Adjunto</t>
  </si>
  <si>
    <t>Tiene procedencia</t>
  </si>
  <si>
    <t>Entidad procedencia</t>
  </si>
  <si>
    <t>Radicado de procedencia</t>
  </si>
  <si>
    <t>Es copia</t>
  </si>
  <si>
    <t>Entidad fuente</t>
  </si>
  <si>
    <t>Nota</t>
  </si>
  <si>
    <t>Localidad de los hechos</t>
  </si>
  <si>
    <t>UPZ de los hechos</t>
  </si>
  <si>
    <t>Barrio de los hechos</t>
  </si>
  <si>
    <t>Estrato de los hechos</t>
  </si>
  <si>
    <t>Longitud de los hechos</t>
  </si>
  <si>
    <t>Latitud de los hechos</t>
  </si>
  <si>
    <t>Longitud de registro de la petición</t>
  </si>
  <si>
    <t>Latitud de registro de la petición</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</si>
  <si>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</si>
  <si>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</si>
  <si>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</si>
  <si>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</si>
  <si>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</si>
  <si>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</si>
  <si>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</si>
  <si>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</si>
  <si>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</si>
  <si>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</si>
  <si>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reinicio de términos</t>
  </si>
  <si>
    <t>Fecha vencimiento</t>
  </si>
  <si>
    <t>Días para el vencimiento</t>
  </si>
  <si>
    <t>Número radicado salida</t>
  </si>
  <si>
    <t>Fecha radicado salida</t>
  </si>
  <si>
    <t>Fecha finalización</t>
  </si>
  <si>
    <t>Fecha cierre</t>
  </si>
  <si>
    <t>Días gestión</t>
  </si>
  <si>
    <t>Días vencimiento</t>
  </si>
  <si>
    <t>Actividad</t>
  </si>
  <si>
    <t>Responsable actividad</t>
  </si>
  <si>
    <t>Fecha fin actividad</t>
  </si>
  <si>
    <t>Días de la actividad</t>
  </si>
  <si>
    <t>Días vencimiento actividad</t>
  </si>
  <si>
    <t>Comentario</t>
  </si>
  <si>
    <t>Observaciones</t>
  </si>
  <si>
    <t>Tipo persona</t>
  </si>
  <si>
    <t>Tipo de peticionario</t>
  </si>
  <si>
    <t>Tipo usuario</t>
  </si>
  <si>
    <t>Login de usuario</t>
  </si>
  <si>
    <t>Tipo de solicitante</t>
  </si>
  <si>
    <t>Tipo de documento</t>
  </si>
  <si>
    <t>Nombre peticionario</t>
  </si>
  <si>
    <t>Número de documento</t>
  </si>
  <si>
    <t>Condición del ciudadano</t>
  </si>
  <si>
    <t>Correo electrónico peticionario</t>
  </si>
  <si>
    <t>Teléfono fijo peticionario</t>
  </si>
  <si>
    <t>Celular peticionario</t>
  </si>
  <si>
    <t>Dirección residencia peticionario</t>
  </si>
  <si>
    <t>Localidad del ciudadano</t>
  </si>
  <si>
    <t>UPZ del ciudadano</t>
  </si>
  <si>
    <t>Barrio del ciudadano</t>
  </si>
  <si>
    <t>Estrato del ciudadano</t>
  </si>
  <si>
    <t>Notificación física</t>
  </si>
  <si>
    <t>Notificación electrónica</t>
  </si>
  <si>
    <t>Entidad que recibe</t>
  </si>
  <si>
    <t>Entidad que traslada</t>
  </si>
  <si>
    <t>Transacción entidad</t>
  </si>
  <si>
    <t>Tipo de ingreso</t>
  </si>
  <si>
    <t>Tipo de registro</t>
  </si>
  <si>
    <t>Comunes</t>
  </si>
  <si>
    <t>Periodo</t>
  </si>
  <si>
    <t>Tipo de gestión</t>
  </si>
  <si>
    <t>Tipo de pendiente</t>
  </si>
  <si>
    <t>Gestión en rango días</t>
  </si>
  <si>
    <t>Tipo reporte</t>
  </si>
  <si>
    <t>Tipo reporte por entidad</t>
  </si>
  <si>
    <t>Tipo de Re-ingreso</t>
  </si>
  <si>
    <t>Estado del reingreso</t>
  </si>
  <si>
    <t>Número de veces de reingreso</t>
  </si>
  <si>
    <t>Tipo de traslado</t>
  </si>
  <si>
    <t>Excluir</t>
  </si>
  <si>
    <t>GOBIERNO</t>
  </si>
  <si>
    <t>ENTIDADES DISTRITALES</t>
  </si>
  <si>
    <t>DEFENSORIA DEL ESPACIO PUBLICO</t>
  </si>
  <si>
    <t>Oficina de Atencion a la Ciudadania | Puede Consolidar | Trasladar Entidades</t>
  </si>
  <si>
    <t>AREA DE ATENCION A LA CIUDADANIA</t>
  </si>
  <si>
    <t>ESPACIO PUBLICO</t>
  </si>
  <si>
    <t>SERVICIO A LA CIUDADANIA</t>
  </si>
  <si>
    <t>ATENCION A LA CIUDADANIA</t>
  </si>
  <si>
    <t>Activo</t>
  </si>
  <si>
    <t>SOLICITUD DE ACCESO A LA INFORMACION</t>
  </si>
  <si>
    <t>En tramite - Por traslado</t>
  </si>
  <si>
    <t>ESTRATEGICO</t>
  </si>
  <si>
    <t>false</t>
  </si>
  <si>
    <t>true</t>
  </si>
  <si>
    <t xml:space="preserve"> </t>
  </si>
  <si>
    <t>Registro para atencion</t>
  </si>
  <si>
    <t>En nombre propio</t>
  </si>
  <si>
    <t>Recibida</t>
  </si>
  <si>
    <t>Gestion oportuna (DTL)</t>
  </si>
  <si>
    <t>0-3.</t>
  </si>
  <si>
    <t>GESTIONADOS</t>
  </si>
  <si>
    <t>GESTIONADO</t>
  </si>
  <si>
    <t>WEB</t>
  </si>
  <si>
    <t>Natural</t>
  </si>
  <si>
    <t>Peticionario Identificado</t>
  </si>
  <si>
    <t>Cedula de ciudadania</t>
  </si>
  <si>
    <t>Por el ciudadano</t>
  </si>
  <si>
    <t>PERIODO ACTUAL</t>
  </si>
  <si>
    <t>TRASLADO DE PETICION POR COMPETENCIA</t>
  </si>
  <si>
    <t>TRASLADO A ENTIDADES DISTRITALES</t>
  </si>
  <si>
    <t>Cerrado - Por no competencia</t>
  </si>
  <si>
    <t>MISIONAL</t>
  </si>
  <si>
    <t>pone para conocimiento de la ciudadanía en general, el informe correspondiente a las Solicitudes de Acceso a la Información que han sido allegadas a la entidad durante el periodo indicado</t>
  </si>
  <si>
    <t>Comentario general</t>
  </si>
  <si>
    <t>Número de solicitudes de Infomación recibidas</t>
  </si>
  <si>
    <t>Número de solicitudes de información trasladadas  a otra entidad</t>
  </si>
  <si>
    <t>Número de solicitudes de información respondidas a la fecha del reporte</t>
  </si>
  <si>
    <t>Número de solicitudes en las que se negó la solicitud de información</t>
  </si>
  <si>
    <t>Análisis del período</t>
  </si>
  <si>
    <r>
      <t xml:space="preserve">Número petición
</t>
    </r>
    <r>
      <rPr>
        <sz val="9"/>
        <color theme="0"/>
        <rFont val="Calibri"/>
        <family val="2"/>
        <scheme val="minor"/>
      </rPr>
      <t>Numero de registro en el Sistema</t>
    </r>
  </si>
  <si>
    <r>
      <t xml:space="preserve">Funcionario:
</t>
    </r>
    <r>
      <rPr>
        <sz val="9"/>
        <color theme="0"/>
        <rFont val="Calibri"/>
        <family val="2"/>
        <scheme val="minor"/>
      </rPr>
      <t xml:space="preserve">Nombre asociado al usuario que tiene a cargo la petición </t>
    </r>
  </si>
  <si>
    <r>
      <t xml:space="preserve">Canal:
</t>
    </r>
    <r>
      <rPr>
        <sz val="9"/>
        <color theme="0"/>
        <rFont val="Calibri"/>
        <family val="2"/>
        <scheme val="minor"/>
      </rPr>
      <t>Nombre del canal parametrizado en el sistema por el cual fue registrada la petición</t>
    </r>
  </si>
  <si>
    <r>
      <t xml:space="preserve">Tipología actualizada: 
</t>
    </r>
    <r>
      <rPr>
        <sz val="9"/>
        <color theme="0"/>
        <rFont val="Calibri"/>
        <family val="2"/>
        <scheme val="minor"/>
      </rPr>
      <t>Tipo de documento utilizado por la entidad</t>
    </r>
  </si>
  <si>
    <r>
      <rPr>
        <b/>
        <sz val="11"/>
        <color theme="0"/>
        <rFont val="Calibri"/>
        <family val="2"/>
        <scheme val="minor"/>
      </rPr>
      <t>Estado petición final</t>
    </r>
    <r>
      <rPr>
        <sz val="11"/>
        <color theme="0"/>
        <rFont val="Calibri"/>
        <family val="2"/>
        <scheme val="minor"/>
      </rPr>
      <t xml:space="preserve">
</t>
    </r>
    <r>
      <rPr>
        <sz val="9"/>
        <color theme="0"/>
        <rFont val="Calibri"/>
        <family val="2"/>
        <scheme val="minor"/>
      </rPr>
      <t>Estado de la petición en el último día  del mes</t>
    </r>
  </si>
  <si>
    <r>
      <rPr>
        <b/>
        <sz val="11"/>
        <color theme="0"/>
        <rFont val="Calibri"/>
        <family val="2"/>
        <scheme val="minor"/>
      </rPr>
      <t xml:space="preserve">Asunto </t>
    </r>
    <r>
      <rPr>
        <sz val="11"/>
        <color theme="0"/>
        <rFont val="Calibri"/>
        <family val="2"/>
        <scheme val="minor"/>
      </rPr>
      <t xml:space="preserve">
</t>
    </r>
    <r>
      <rPr>
        <sz val="9"/>
        <color theme="0"/>
        <rFont val="Calibri"/>
        <family val="2"/>
        <scheme val="minor"/>
      </rPr>
      <t>Resumen de la solicitud realizada por el ciudadano o resumida por el funcionario</t>
    </r>
  </si>
  <si>
    <r>
      <t xml:space="preserve">Días gestión
</t>
    </r>
    <r>
      <rPr>
        <sz val="9"/>
        <color theme="0"/>
        <rFont val="Calibri"/>
        <family val="2"/>
        <scheme val="minor"/>
      </rPr>
      <t>Días calendario transcurridos desde la fecha de inicio de términos hasta el último día del mes</t>
    </r>
  </si>
  <si>
    <r>
      <t xml:space="preserve">Estado del Requerimiento
</t>
    </r>
    <r>
      <rPr>
        <sz val="9"/>
        <color theme="0"/>
        <rFont val="Calibri"/>
        <family val="2"/>
        <scheme val="minor"/>
      </rPr>
      <t xml:space="preserve"> "Gestionado" o "Pendiente" de respuesta definitiva por  parte de la Defensoría del Espacio Público o de las entidades competentes</t>
    </r>
  </si>
  <si>
    <t>Número petición2</t>
  </si>
  <si>
    <t>ESTUDIO DE LA VIABILIDAD DE LAS SOLICITUDES DE ADMINISTRACION DE BIENES PUBLICOS</t>
  </si>
  <si>
    <t>En tramite por asignar - trasladar</t>
  </si>
  <si>
    <t>Solucionado - Por asignacion</t>
  </si>
  <si>
    <t>08 - KENNEDY</t>
  </si>
  <si>
    <t>PENDIENTE</t>
  </si>
  <si>
    <t>Olga Lucia Mesa Moreno</t>
  </si>
  <si>
    <t>omesa32</t>
  </si>
  <si>
    <t>Solucionado - Por traslado</t>
  </si>
  <si>
    <t>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t>
  </si>
  <si>
    <t xml:space="preserve">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</si>
  <si>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SEBASTIAN  RAMIREZ HENAO</t>
  </si>
  <si>
    <t>sramirezh@findeter.gov.co</t>
  </si>
  <si>
    <t>113 - BAVARIA</t>
  </si>
  <si>
    <t>COOPERATIVA DE SUB-OFICIALES</t>
  </si>
  <si>
    <t>SECRETARIA DE PLANEACION</t>
  </si>
  <si>
    <t xml:space="preserve">REFERENCIA  CONTRATO 136/2021 - REALIZAR LA ESTRUCTURACION INTEGRAL DEL PROYECTO LINEA  2 DEL METRO DE BOGOTA  INCLUYENDO LOS COMPONENTES LEGAL  DE RIESGOS  TECNICO Y  FINANCIERO ASUNTO  SOLICITUD DE INFORMACION SOBRE EL COMPONENTE PREDIAL DEL CONTRATO DE LA REFERENCIA </t>
  </si>
  <si>
    <t xml:space="preserve">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t>
  </si>
  <si>
    <t xml:space="preserve">JULIANA  CALA </t>
  </si>
  <si>
    <t>jcala@fdn.com.co</t>
  </si>
  <si>
    <t>CL 71 6 14</t>
  </si>
  <si>
    <t>02 - CHAPINERO</t>
  </si>
  <si>
    <t>88 - EL REFUGIO</t>
  </si>
  <si>
    <t>LOS ROSALES</t>
  </si>
  <si>
    <t>Registro - con preclasificacion</t>
  </si>
  <si>
    <t>APROPIACION E INTERVENCION EN EL ESPACIO PUBLICO. SOLICITO CONOCER EL PERMISO O NORMA QUE PERMITE CERRAR  INTERVENIR UNA ZONA VERDE PARALELA A UN CAMINO PEATONAL Y ADJUNTANDOLA AL INMUEBLE.</t>
  </si>
  <si>
    <t>12 - BARRIOS UNIDOS</t>
  </si>
  <si>
    <t>98 - LOS ALCAZARES</t>
  </si>
  <si>
    <t>ALCAZARES</t>
  </si>
  <si>
    <t xml:space="preserve">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</si>
  <si>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Anonimo</t>
  </si>
  <si>
    <t>ANONIMO</t>
  </si>
  <si>
    <t>SECRETARIA DE GOBIERNO</t>
  </si>
  <si>
    <t>Registrada</t>
  </si>
  <si>
    <t xml:space="preserve">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t>
  </si>
  <si>
    <t xml:space="preserve">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</si>
  <si>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ELKYN  FAJARDO FAJARDO</t>
  </si>
  <si>
    <t>elkyn.fajardo@hotmail.com</t>
  </si>
  <si>
    <r>
      <rPr>
        <b/>
        <vertAlign val="superscript"/>
        <sz val="13"/>
        <rFont val="Museo Sans 300"/>
        <family val="3"/>
      </rPr>
      <t>Nota:</t>
    </r>
    <r>
      <rPr>
        <vertAlign val="superscript"/>
        <sz val="13"/>
        <rFont val="Museo Sans 300"/>
        <family val="3"/>
      </rPr>
      <t xml:space="preserve"> Según el Decreto 491 de 2020, el tiempo para dar respuesta a las solicitudes de información es de 20 día hábiles</t>
    </r>
  </si>
  <si>
    <t>p2</t>
  </si>
  <si>
    <t>Zulma Yazmin Lopez Vasquez</t>
  </si>
  <si>
    <t>E-MAIL</t>
  </si>
  <si>
    <t>hoy</t>
  </si>
  <si>
    <t>Solicitudes de Acceso a la Información</t>
  </si>
  <si>
    <t>Cálculo Fórmula</t>
  </si>
  <si>
    <t>No. Petición</t>
  </si>
  <si>
    <t>Fecha Finalización</t>
  </si>
  <si>
    <t>Fecha de Asignación</t>
  </si>
  <si>
    <t>Fecha de Respuesta</t>
  </si>
  <si>
    <t>Tiempo</t>
  </si>
  <si>
    <t>Gestión de Tiempo (días)</t>
  </si>
  <si>
    <t>491/1755</t>
  </si>
  <si>
    <t>fecha vencimiento</t>
  </si>
  <si>
    <r>
      <t xml:space="preserve">tiempo de respuesta </t>
    </r>
    <r>
      <rPr>
        <b/>
        <sz val="9"/>
        <color rgb="FFFF0000"/>
        <rFont val="Segoe UI"/>
        <family val="2"/>
      </rPr>
      <t>en rojo fuera de terminos</t>
    </r>
  </si>
  <si>
    <t>tiempo de ley</t>
  </si>
  <si>
    <t>comparación de fecha de vencimiento</t>
  </si>
  <si>
    <t>semaforo</t>
  </si>
  <si>
    <t>festivos 2022</t>
  </si>
  <si>
    <t>Junio 2022</t>
  </si>
  <si>
    <t>Item</t>
  </si>
  <si>
    <t>Columna1</t>
  </si>
  <si>
    <t>am-pm</t>
  </si>
  <si>
    <t>dependencia</t>
  </si>
  <si>
    <t>WEB SERVICE</t>
  </si>
  <si>
    <t>DERECHO DE PETICION SOLICITUD DE INFORMACION SOBRE PROYECTO PARA COLOCAR ADOQUINES EN LOS ANDENES DESDE EL PARQUE EL TUNAL HASTA CALLE 33 - LOCALIDAD DE TUNJUELITO</t>
  </si>
  <si>
    <t>PROCESO ESTRATEGICO</t>
  </si>
  <si>
    <t>p. m.</t>
  </si>
  <si>
    <t xml:space="preserve">Reciba un cordial saludo apreciado ciudadano (a)  Una vez analizada su peticion le informamos que su caso lo esta tramitando la Secretaria de Gobierno -Alcaldia Local- y el Instituto de Desarrollo Urbano IDU  entidades competentes para darle tramite a su solicitud.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</si>
  <si>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zlopez4177</t>
  </si>
  <si>
    <t xml:space="preserve">YANETH   BUITRAGO </t>
  </si>
  <si>
    <t>patybu-2009@hotmail.com</t>
  </si>
  <si>
    <t>Por el distrito</t>
  </si>
  <si>
    <t>SUBDIRECCION DE REGISTRO INMOBILIARIO</t>
  </si>
  <si>
    <t>INVENTARIO GENERAL DE BIENES DE USO PUBLICO Y BIENES FISCALES DEL DISTRITO</t>
  </si>
  <si>
    <t>CAMBIO DE USO DE LAS ZONAS O BIENES DE USO PUBLICO DEL DISTRITO CAPITAL</t>
  </si>
  <si>
    <t>SOLICITUD DE INFORMACION SOBRE PROGRAMA DE ERRADICACION ANO 1973</t>
  </si>
  <si>
    <t xml:space="preserve">Reciba un cordial saludo  apreciado ciudadano   Su solicitud ha sido asignada a la Subdireccion de Registro Inmobiliaria y Espacio Publico de la Defensoria del Espacio Publico con el radicado Orfeo Dadep No.20224080138122. Puede hacer seguimiento a su solicitud a traves de Bogota te escucha-Sistema de Quejas y Soluciones con el numero Sdqs 2285622022 y en https //www.dadep.gov.co/consulte-estado-su-radicado con el Orfeo No. 20224080138122 con el codigo de verificacion a275a  Feliz dia </t>
  </si>
  <si>
    <t>Juridica</t>
  </si>
  <si>
    <t>NIT</t>
  </si>
  <si>
    <t xml:space="preserve">PROCESADORA DE MATERIAS PRIMAS S.A   </t>
  </si>
  <si>
    <t>epm@pmpsa.com.co</t>
  </si>
  <si>
    <t>DG 47A SUR 61A 84</t>
  </si>
  <si>
    <t>06 - TUNJUELITO</t>
  </si>
  <si>
    <t>42 - VENECIA</t>
  </si>
  <si>
    <t>ISLA DEL SOL</t>
  </si>
  <si>
    <t xml:space="preserve">Durante el mes de junio de 2022, se recibieron dos (02) solicitudes clasificadas como de acceso a la información.
</t>
  </si>
  <si>
    <t>9 días</t>
  </si>
  <si>
    <t>11 días</t>
  </si>
  <si>
    <t>El estado en el cual se encuentran las solicitudes clasificadas como de acceso a la información, es el que se detalla a continuación:
► Una (1)  se trasladaron a otras entidades por competencia.
► Una (1)  Respondida a la fecha del reporte.</t>
  </si>
  <si>
    <r>
      <rPr>
        <b/>
        <sz val="14"/>
        <color theme="1"/>
        <rFont val="Calibri"/>
        <family val="2"/>
        <scheme val="minor"/>
      </rPr>
      <t>REPORTE  GESTIÓN DE PETICIONES</t>
    </r>
    <r>
      <rPr>
        <sz val="11"/>
        <color theme="1"/>
        <rFont val="Calibri"/>
        <family val="2"/>
        <scheme val="minor"/>
      </rPr>
      <t xml:space="preserve">
Fecha:  2022- 06- 01    a   2022 - 06 - 30
Estado de Petición:  Al Periodo
</t>
    </r>
  </si>
  <si>
    <r>
      <rPr>
        <b/>
        <sz val="10.5"/>
        <color theme="0"/>
        <rFont val="Calibri"/>
        <family val="2"/>
      </rPr>
      <t>Número petición</t>
    </r>
    <r>
      <rPr>
        <sz val="14"/>
        <color theme="0"/>
        <rFont val="Calibri"/>
        <family val="2"/>
        <scheme val="minor"/>
      </rPr>
      <t xml:space="preserve">
Numero de registro en el Sistema</t>
    </r>
  </si>
  <si>
    <r>
      <rPr>
        <b/>
        <sz val="10.5"/>
        <color theme="0"/>
        <rFont val="Calibri"/>
        <family val="2"/>
      </rPr>
      <t>Fecha ingreso</t>
    </r>
    <r>
      <rPr>
        <sz val="14"/>
        <color theme="0"/>
        <rFont val="Calibri"/>
        <family val="2"/>
        <scheme val="minor"/>
      </rPr>
      <t xml:space="preserve"> Bogotá Te Escucha</t>
    </r>
  </si>
  <si>
    <r>
      <rPr>
        <b/>
        <sz val="10.5"/>
        <color theme="0"/>
        <rFont val="Calibri"/>
        <family val="2"/>
      </rPr>
      <t>Fecha Límite</t>
    </r>
    <r>
      <rPr>
        <sz val="14"/>
        <color theme="0"/>
        <rFont val="Calibri"/>
        <family val="2"/>
        <scheme val="minor"/>
      </rPr>
      <t xml:space="preserve"> de Respuesta a partir de la norma</t>
    </r>
  </si>
  <si>
    <r>
      <rPr>
        <b/>
        <sz val="10.5"/>
        <color theme="0"/>
        <rFont val="Calibri"/>
        <family val="2"/>
      </rPr>
      <t>Fecha de Asignación</t>
    </r>
    <r>
      <rPr>
        <sz val="14"/>
        <color theme="0"/>
        <rFont val="Calibri"/>
        <family val="2"/>
        <scheme val="minor"/>
      </rPr>
      <t xml:space="preserve"> a la Entidad</t>
    </r>
  </si>
  <si>
    <r>
      <rPr>
        <b/>
        <sz val="10.5"/>
        <color theme="0"/>
        <rFont val="Calibri"/>
        <family val="2"/>
      </rPr>
      <t>Gestión de Tiempo</t>
    </r>
    <r>
      <rPr>
        <sz val="14"/>
        <color theme="0"/>
        <rFont val="Calibri"/>
        <family val="2"/>
        <scheme val="minor"/>
      </rPr>
      <t xml:space="preserve"> en días de la petición</t>
    </r>
  </si>
  <si>
    <r>
      <rPr>
        <b/>
        <sz val="10.5"/>
        <color theme="0"/>
        <rFont val="Calibri"/>
        <family val="2"/>
      </rPr>
      <t>Gestión de Tiempo</t>
    </r>
    <r>
      <rPr>
        <sz val="14"/>
        <color theme="0"/>
        <rFont val="Calibri"/>
        <family val="2"/>
        <scheme val="minor"/>
      </rPr>
      <t xml:space="preserve"> en días de la petición de la Entidad</t>
    </r>
  </si>
  <si>
    <t>Observación</t>
  </si>
  <si>
    <r>
      <rPr>
        <sz val="12"/>
        <color theme="1"/>
        <rFont val="Museo Sans 300"/>
        <family val="3"/>
      </rPr>
      <t xml:space="preserve">De conformidad con lo establecido en el artículo 5 del Decreto 491 de 2020 para las solicitudes de información radicadas durante la emergencia sanitaria, el tiempo de respuesta es era de veinte (20) días hábiles. Sin embargo, de acuerdo a las disposiciones de la Ley 2207 de 2022 </t>
    </r>
    <r>
      <rPr>
        <i/>
        <sz val="12"/>
        <color theme="2" tint="-0.749992370372631"/>
        <rFont val="Museo Sans 300"/>
        <family val="3"/>
      </rPr>
      <t>“Por medio del cual se modifica el Decreto legislativo 491 de 2020”, que derogó el articulo 2 y 3 del Decreto 491 de 2020 donde se ampliaban los términos de respuesta por emergencia sanitaria y el retorno a los tiempos establecidos en la Ley 1755 del 2015."</t>
    </r>
    <r>
      <rPr>
        <sz val="12"/>
        <color theme="1"/>
        <rFont val="Museo Sans 300"/>
        <family val="3"/>
      </rPr>
      <t xml:space="preserve"> el cuál, deroga el artículo 5 del Decreto 491 de 2020 los tiempos otorgados para las peticiones radicadas durante la emergencia sanitaria y retoma los tiempos de respuesta establecidos en la Ley 1755 del 2015 desde el 18 de mayo en adelante.</t>
    </r>
    <r>
      <rPr>
        <b/>
        <sz val="12"/>
        <color theme="1"/>
        <rFont val="Museo Sans 300"/>
        <family val="3"/>
      </rPr>
      <t xml:space="preserve">
</t>
    </r>
    <r>
      <rPr>
        <sz val="12"/>
        <color theme="1"/>
        <rFont val="Museo Sans 300"/>
        <family val="3"/>
      </rPr>
      <t>Es de aclarar que las peticiones que ingresaron hasta el 17 de mayo, estan cobijadas por el Decreto 491 del 2022, las recibidas desde el 18 de mayo en adelante, aplica los términos de respuesta de la Ley 1755 del 2015. Por tanto al retomar el término legal establecido las solicitudes de acceso a la información son de</t>
    </r>
    <r>
      <rPr>
        <b/>
        <sz val="12"/>
        <color theme="1"/>
        <rFont val="Museo Sans 300"/>
        <family val="3"/>
      </rPr>
      <t xml:space="preserve"> diez (10) días hábiles.</t>
    </r>
  </si>
  <si>
    <t>La Defensoría del Espacio Público, conforme a la Ley de transparencia 1712 de 2014, brinda a la ciudadanía la información relacionada con todas las solicitudes de acceso a la información pública, como mecanismo para generar confianza y mostrar transparencia sobre las actividades que realiza la entidad, sin embargo, hay alguna información reservada de conformidad con la ley.</t>
  </si>
  <si>
    <t>Traslado por competencia a Instituto de Desarrollo Urbano -IDU</t>
  </si>
  <si>
    <r>
      <t>De conformidad, como lo señala el artículo 21° de la Ley 1755 de 2022 se cuenta a partir del día siguiente a la recepción de la petición por la entidad competente: (…)</t>
    </r>
    <r>
      <rPr>
        <i/>
        <sz val="12"/>
        <color theme="1"/>
        <rFont val="Museo Sans 300"/>
        <family val="3"/>
      </rPr>
      <t xml:space="preserve">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t>
    </r>
    <r>
      <rPr>
        <b/>
        <i/>
        <sz val="12"/>
        <color theme="1"/>
        <rFont val="Museo Sans 300"/>
        <family val="3"/>
      </rPr>
      <t xml:space="preserve"> Los términos para decidir o responder se contarán a partir del día siguiente a la recepción de la Petición por la autoridad competente</t>
    </r>
    <r>
      <rPr>
        <i/>
        <sz val="12"/>
        <color theme="1"/>
        <rFont val="Museo Sans 300"/>
        <family val="3"/>
      </rPr>
      <t>”</t>
    </r>
    <r>
      <rPr>
        <sz val="12"/>
        <color theme="1"/>
        <rFont val="Museo Sans 300"/>
        <family val="3"/>
      </rPr>
      <t>. (Cursiva y negrilla fuera del texto). De acuerdo al artículo, la Entidad respondió en términos ya que se asignó el 17/06/2022</t>
    </r>
  </si>
  <si>
    <r>
      <rPr>
        <sz val="12"/>
        <color theme="1"/>
        <rFont val="Museo Sans 300"/>
        <family val="3"/>
      </rPr>
      <t xml:space="preserve">Al revisar el reporte del </t>
    </r>
    <r>
      <rPr>
        <b/>
        <sz val="12"/>
        <color theme="1"/>
        <rFont val="Museo Sans 300"/>
        <family val="3"/>
      </rPr>
      <t>mes de junio, dos (02)</t>
    </r>
    <r>
      <rPr>
        <sz val="12"/>
        <color theme="1"/>
        <rFont val="Museo Sans 300"/>
        <family val="3"/>
      </rPr>
      <t xml:space="preserve"> peticiones recibidas por la entidad clasificadas como solicitudes de acceso a la información, dos (2) peticiones se trasladaron a la entidad competente.</t>
    </r>
  </si>
  <si>
    <t>Nota importante</t>
  </si>
  <si>
    <r>
      <rPr>
        <sz val="12"/>
        <color theme="1"/>
        <rFont val="Museo Sans 300"/>
        <family val="3"/>
      </rPr>
      <t xml:space="preserve">Dentro de los tipos de petición disponibles en el Sistema Distrital para la gestión de Peticiones Ciudadanas "Bogotá te escucha", se encuentra el catalogado como </t>
    </r>
    <r>
      <rPr>
        <b/>
        <i/>
        <sz val="12"/>
        <color theme="1"/>
        <rFont val="Museo Sans 300"/>
        <family val="3"/>
      </rPr>
      <t>"Solicitud de acceso a la información”</t>
    </r>
    <r>
      <rPr>
        <sz val="12"/>
        <color theme="1"/>
        <rFont val="Museo Sans 300"/>
        <family val="3"/>
      </rPr>
      <t>, la cual es definida como:</t>
    </r>
    <r>
      <rPr>
        <b/>
        <sz val="12"/>
        <color theme="1"/>
        <rFont val="Museo Sans 300"/>
        <family val="3"/>
      </rPr>
      <t xml:space="preserve">
"</t>
    </r>
    <r>
      <rPr>
        <b/>
        <i/>
        <sz val="12"/>
        <color theme="1"/>
        <rFont val="Museo Sans 300"/>
        <family val="3"/>
      </rPr>
      <t>La facultad que tiene la ciudadanía de solicitar y obtener acceso a la información sobre las actualizaciones derivadas del cumplimiento de las funciones atribuidas, solicitud de registros, informes, datos o documentos producidos o en posesión control o custodia de una entidad</t>
    </r>
    <r>
      <rPr>
        <b/>
        <sz val="12"/>
        <color theme="1"/>
        <rFont val="Museo Sans 300"/>
        <family val="3"/>
      </rPr>
      <t>."</t>
    </r>
  </si>
  <si>
    <r>
      <rPr>
        <b/>
        <vertAlign val="superscript"/>
        <sz val="18"/>
        <color theme="1"/>
        <rFont val="Museo Sans 300"/>
        <family val="3"/>
      </rPr>
      <t>Nota:</t>
    </r>
    <r>
      <rPr>
        <vertAlign val="superscript"/>
        <sz val="18"/>
        <color theme="1"/>
        <rFont val="Museo Sans 300"/>
        <family val="3"/>
      </rPr>
      <t xml:space="preserve"> De acuerdo al cambio normativo y la Ley 2207 del 17 de mayo del 2022, se retoman los tiempos normativos para respuesta, siendo para la tipología "Solicitud de Acceso a la Información" </t>
    </r>
    <r>
      <rPr>
        <b/>
        <vertAlign val="superscript"/>
        <sz val="18"/>
        <color theme="1"/>
        <rFont val="Museo Sans 300"/>
        <family val="3"/>
      </rPr>
      <t>diez (10) días hábiles.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</si>
</sst>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37" x14ac:knownFonts="1">
    <font>
      <sz val="11"/>
      <color theme="1"/>
      <name val="Calibri"/>
      <family val="2"/>
      <scheme val="minor"/>
    </font>
    <font>
      <b/>
      <sz val="11"/>
      <color theme="0"/>
      <name val="Calibri"/>
      <family val="2"/>
      <scheme val="minor"/>
    </font>
    <font>
      <sz val="11"/>
      <color theme="0"/>
      <name val="Calibri"/>
      <family val="2"/>
      <scheme val="minor"/>
    </font>
    <font>
      <b/>
      <sz val="11"/>
      <color theme="0"/>
      <name val="Museo Sans 300"/>
      <family val="3"/>
    </font>
    <font>
      <b/>
      <sz val="12"/>
      <color theme="1"/>
      <name val="Museo Sans 300"/>
      <family val="3"/>
    </font>
    <font>
      <b/>
      <sz val="16"/>
      <color theme="1"/>
      <name val="Museo Sans 300"/>
      <family val="3"/>
    </font>
    <font>
      <b/>
      <i/>
      <sz val="12"/>
      <color theme="1"/>
      <name val="Museo Sans 300"/>
      <family val="3"/>
    </font>
    <font>
      <sz val="9"/>
      <color theme="0"/>
      <name val="Calibri"/>
      <family val="2"/>
      <scheme val="minor"/>
    </font>
    <font>
      <b/>
      <sz val="25"/>
      <color theme="1"/>
      <name val="Museo Sans 300"/>
      <family val="3"/>
    </font>
    <font>
      <b/>
      <sz val="14"/>
      <color theme="1"/>
      <name val="Calibri"/>
      <family val="2"/>
      <scheme val="minor"/>
    </font>
    <font>
      <sz val="12"/>
      <color theme="1"/>
      <name val="Museo Sans 300"/>
      <family val="3"/>
    </font>
    <font>
      <vertAlign val="superscript"/>
      <sz val="13"/>
      <name val="Museo Sans 300"/>
      <family val="3"/>
    </font>
    <font>
      <b/>
      <vertAlign val="superscript"/>
      <sz val="13"/>
      <name val="Museo Sans 300"/>
      <family val="3"/>
    </font>
    <font>
      <sz val="16"/>
      <name val="Museo Sans 300"/>
      <family val="3"/>
    </font>
    <font>
      <b/>
      <sz val="15"/>
      <color theme="3"/>
      <name val="Calibri"/>
      <family val="2"/>
      <scheme val="minor"/>
    </font>
    <font>
      <b/>
      <sz val="11"/>
      <color theme="1"/>
      <name val="Calibri"/>
      <family val="2"/>
      <scheme val="minor"/>
    </font>
    <font>
      <sz val="11"/>
      <color rgb="FF000000"/>
      <name val="Calibri"/>
      <family val="2"/>
      <scheme val="minor"/>
    </font>
    <font>
      <b/>
      <sz val="28"/>
      <color theme="3"/>
      <name val="Calibri"/>
      <family val="2"/>
      <scheme val="minor"/>
    </font>
    <font>
      <sz val="48"/>
      <color theme="1"/>
      <name val="Calibri"/>
      <family val="2"/>
      <scheme val="minor"/>
    </font>
    <font>
      <b/>
      <sz val="9"/>
      <color rgb="FF000000"/>
      <name val="Segoe UI"/>
      <family val="2"/>
    </font>
    <font>
      <b/>
      <sz val="9"/>
      <color rgb="FFFF0000"/>
      <name val="Segoe UI"/>
      <family val="2"/>
    </font>
    <font>
      <b/>
      <sz val="12"/>
      <color rgb="FF333333"/>
      <name val="Arial"/>
      <family val="2"/>
    </font>
    <font>
      <sz val="9"/>
      <color rgb="FF000000"/>
      <name val="Segoe UI"/>
      <family val="2"/>
    </font>
    <font>
      <sz val="9"/>
      <color rgb="FFFF0000"/>
      <name val="Segoe UI"/>
      <family val="2"/>
    </font>
    <font>
      <sz val="9"/>
      <name val="Segoe UI"/>
      <family val="2"/>
    </font>
    <font>
      <sz val="9"/>
      <color theme="1"/>
      <name val="Segoe UI"/>
      <family val="2"/>
    </font>
    <font>
      <b/>
      <sz val="9"/>
      <color indexed="81"/>
      <name val="Tahoma"/>
      <family val="2"/>
    </font>
    <font>
      <sz val="9"/>
      <color indexed="81"/>
      <name val="Tahoma"/>
      <family val="2"/>
    </font>
    <font>
      <sz val="14"/>
      <color theme="0"/>
      <name val="Calibri"/>
      <family val="2"/>
      <scheme val="minor"/>
    </font>
    <font>
      <b/>
      <sz val="10.5"/>
      <color theme="0"/>
      <name val="Calibri"/>
      <family val="2"/>
    </font>
    <font>
      <b/>
      <sz val="14"/>
      <color theme="0"/>
      <name val="Calibri"/>
      <family val="2"/>
      <scheme val="minor"/>
    </font>
    <font>
      <b/>
      <sz val="26"/>
      <color theme="1"/>
      <name val="Museo Sans 300"/>
      <family val="3"/>
    </font>
    <font>
      <i/>
      <sz val="12"/>
      <color theme="2" tint="-0.749992370372631"/>
      <name val="Museo Sans 300"/>
      <family val="3"/>
    </font>
    <font>
      <i/>
      <sz val="12"/>
      <color theme="1"/>
      <name val="Museo Sans 300"/>
      <family val="3"/>
    </font>
    <font>
      <b/>
      <sz val="16"/>
      <color theme="0"/>
      <name val="Museo Sans 300"/>
      <family val="3"/>
    </font>
    <font>
      <vertAlign val="superscript"/>
      <sz val="18"/>
      <color theme="1"/>
      <name val="Museo Sans 300"/>
      <family val="3"/>
    </font>
    <font>
      <b/>
      <vertAlign val="superscript"/>
      <sz val="18"/>
      <color theme="1"/>
      <name val="Museo Sans 300"/>
      <family val="3"/>
    </font>
  </fonts>
  <fills count="11">
    <fill>
      <patternFill patternType="none"/>
    </fill>
    <fill>
      <patternFill patternType="gray125"/>
    </fill>
    <fill>
      <patternFill patternType="solid">
        <fgColor rgb="FFEA0A2A"/>
        <bgColor indexed="64"/>
      </patternFill>
    </fill>
    <fill>
      <patternFill patternType="solid">
        <fgColor theme="0"/>
        <bgColor indexed="64"/>
      </patternFill>
    </fill>
    <fill>
      <patternFill patternType="solid">
        <fgColor rgb="FFFFFFFF"/>
        <bgColor indexed="64"/>
      </patternFill>
    </fill>
    <fill>
      <patternFill patternType="solid">
        <fgColor theme="5" tint="0.39997558519241921"/>
        <bgColor theme="4" tint="0.79998168889431442"/>
      </patternFill>
    </fill>
    <fill>
      <patternFill patternType="solid">
        <fgColor rgb="FF7F7F7F"/>
        <bgColor indexed="64"/>
      </patternFill>
    </fill>
    <fill>
      <patternFill patternType="solid">
        <fgColor rgb="FFDDEBF7"/>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7B81C"/>
        <bgColor indexed="64"/>
      </patternFill>
    </fill>
  </fills>
  <borders count="29">
    <border>
      <left/>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theme="0"/>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theme="4"/>
      </bottom>
      <diagonal/>
    </border>
    <border>
      <left/>
      <right/>
      <top style="thin">
        <color theme="4" tint="0.3999755851924192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theme="4" tint="0.39997558519241921"/>
      </bottom>
      <diagonal/>
    </border>
    <border>
      <left/>
      <right/>
      <top/>
      <bottom style="thin">
        <color theme="4" tint="0.39997558519241921"/>
      </bottom>
      <diagonal/>
    </border>
    <border>
      <left/>
      <right style="medium">
        <color indexed="64"/>
      </right>
      <top/>
      <bottom style="thin">
        <color theme="4" tint="0.3999755851924192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s>
  <cellStyleXfs count="2">
    <xf numFmtId="0" fontId="0" fillId="0" borderId="0"/>
    <xf numFmtId="0" fontId="14" fillId="0" borderId="11" applyNumberFormat="0" applyFill="0" applyAlignment="0" applyProtection="0"/>
  </cellStyleXfs>
  <cellXfs count="105">
    <xf numFmtId="0" fontId="0" fillId="0" borderId="0" xfId="0"/>
    <xf numFmtId="0" fontId="5" fillId="0" borderId="4"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wrapText="1"/>
    </xf>
    <xf numFmtId="0" fontId="5" fillId="0" borderId="0" xfId="0" applyFont="1" applyAlignment="1">
      <alignment horizontal="center" vertical="center" wrapText="1"/>
    </xf>
    <xf numFmtId="0" fontId="4" fillId="0" borderId="0" xfId="0" applyFont="1" applyAlignment="1">
      <alignment horizontal="justify" vertical="justify" wrapText="1"/>
    </xf>
    <xf numFmtId="0" fontId="2" fillId="2" borderId="5" xfId="0" applyFont="1" applyFill="1" applyBorder="1" applyAlignment="1">
      <alignment horizontal="center" vertical="center" wrapText="1"/>
    </xf>
    <xf numFmtId="0" fontId="8" fillId="0" borderId="0" xfId="0" applyFont="1" applyAlignment="1">
      <alignment vertical="center"/>
    </xf>
    <xf numFmtId="14" fontId="0" fillId="0" borderId="0" xfId="0" applyNumberFormat="1"/>
    <xf numFmtId="0" fontId="0" fillId="0" borderId="0" xfId="0" applyAlignment="1">
      <alignment vertical="top"/>
    </xf>
    <xf numFmtId="0" fontId="0" fillId="0" borderId="0" xfId="0" pivotButton="1"/>
    <xf numFmtId="22" fontId="0" fillId="0" borderId="0" xfId="0" applyNumberForma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0" xfId="0" quotePrefix="1" applyFont="1"/>
    <xf numFmtId="0" fontId="10" fillId="0" borderId="0" xfId="0" applyFont="1" applyBorder="1" applyAlignment="1">
      <alignment horizontal="center" vertical="center" wrapText="1"/>
    </xf>
    <xf numFmtId="0" fontId="10" fillId="0" borderId="5" xfId="0" applyFont="1" applyBorder="1" applyAlignment="1">
      <alignment horizontal="center" vertical="center"/>
    </xf>
    <xf numFmtId="0" fontId="0" fillId="3" borderId="0" xfId="0" applyFill="1"/>
    <xf numFmtId="0" fontId="0" fillId="0" borderId="0" xfId="0" applyAlignment="1">
      <alignment horizontal="right"/>
    </xf>
    <xf numFmtId="0" fontId="16" fillId="0" borderId="12" xfId="0" applyFont="1" applyBorder="1" applyAlignment="1">
      <alignment horizontal="center" vertical="top" wrapText="1"/>
    </xf>
    <xf numFmtId="0" fontId="16" fillId="0" borderId="0" xfId="0" applyFont="1"/>
    <xf numFmtId="0" fontId="17" fillId="3" borderId="0" xfId="1" applyFont="1" applyFill="1" applyBorder="1"/>
    <xf numFmtId="0" fontId="18" fillId="3" borderId="0" xfId="0" applyFont="1" applyFill="1"/>
    <xf numFmtId="0" fontId="19" fillId="4" borderId="5"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0" xfId="0" applyFont="1" applyFill="1" applyAlignment="1">
      <alignment horizontal="center" vertical="center" wrapText="1"/>
    </xf>
    <xf numFmtId="0" fontId="15" fillId="5" borderId="20" xfId="0" applyFont="1" applyFill="1" applyBorder="1" applyAlignment="1">
      <alignment horizontal="center" vertical="center" wrapText="1"/>
    </xf>
    <xf numFmtId="0" fontId="15" fillId="5" borderId="21" xfId="0" applyFont="1" applyFill="1" applyBorder="1" applyAlignment="1">
      <alignment horizontal="center" vertical="center" wrapText="1"/>
    </xf>
    <xf numFmtId="164" fontId="15" fillId="5" borderId="21" xfId="0" applyNumberFormat="1" applyFont="1" applyFill="1" applyBorder="1" applyAlignment="1">
      <alignment horizontal="center" vertical="center" wrapText="1"/>
    </xf>
    <xf numFmtId="0" fontId="15" fillId="5" borderId="2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14" fontId="21" fillId="6" borderId="0" xfId="0" applyNumberFormat="1" applyFont="1" applyFill="1" applyAlignment="1">
      <alignment horizontal="center" vertical="center" wrapText="1"/>
    </xf>
    <xf numFmtId="0" fontId="22" fillId="7" borderId="5" xfId="0" applyFont="1" applyFill="1" applyBorder="1" applyAlignment="1">
      <alignment horizontal="center" vertical="center" wrapText="1"/>
    </xf>
    <xf numFmtId="14" fontId="22" fillId="7" borderId="5" xfId="0" applyNumberFormat="1" applyFont="1" applyFill="1" applyBorder="1" applyAlignment="1">
      <alignment horizontal="center" vertical="center" wrapText="1"/>
    </xf>
    <xf numFmtId="0" fontId="22" fillId="7" borderId="16" xfId="0" applyFont="1" applyFill="1" applyBorder="1" applyAlignment="1">
      <alignment horizontal="center" vertical="center" wrapText="1"/>
    </xf>
    <xf numFmtId="14" fontId="15" fillId="0" borderId="23" xfId="0" applyNumberFormat="1" applyFont="1" applyBorder="1"/>
    <xf numFmtId="0" fontId="22" fillId="7" borderId="0" xfId="0" applyFont="1" applyFill="1" applyAlignment="1">
      <alignment horizontal="center" vertical="center" wrapText="1"/>
    </xf>
    <xf numFmtId="164" fontId="0" fillId="0" borderId="24" xfId="0" applyNumberFormat="1" applyBorder="1"/>
    <xf numFmtId="14" fontId="0" fillId="3" borderId="0" xfId="0" applyNumberFormat="1" applyFill="1"/>
    <xf numFmtId="0" fontId="0" fillId="0" borderId="23" xfId="0" applyBorder="1"/>
    <xf numFmtId="0" fontId="22" fillId="4" borderId="5" xfId="0" applyFont="1" applyFill="1" applyBorder="1" applyAlignment="1">
      <alignment horizontal="center" vertical="center" wrapText="1"/>
    </xf>
    <xf numFmtId="14" fontId="22" fillId="4" borderId="5" xfId="0" applyNumberFormat="1"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4" fillId="3" borderId="0" xfId="0" applyFont="1" applyFill="1" applyAlignment="1">
      <alignment horizontal="center" vertical="center" wrapText="1"/>
    </xf>
    <xf numFmtId="0" fontId="23" fillId="3" borderId="0" xfId="0" applyFont="1" applyFill="1" applyAlignment="1">
      <alignment horizontal="center" vertical="center" wrapText="1"/>
    </xf>
    <xf numFmtId="164" fontId="0" fillId="0" borderId="0" xfId="0" applyNumberFormat="1"/>
    <xf numFmtId="0" fontId="22" fillId="3" borderId="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0" xfId="0" applyFont="1" applyFill="1" applyAlignment="1">
      <alignment horizontal="center" vertical="center" wrapText="1"/>
    </xf>
    <xf numFmtId="0" fontId="0" fillId="3" borderId="0" xfId="0" applyFill="1" applyAlignment="1">
      <alignment horizontal="right"/>
    </xf>
    <xf numFmtId="0" fontId="22" fillId="8" borderId="5" xfId="0" applyFont="1" applyFill="1" applyBorder="1" applyAlignment="1">
      <alignment horizontal="center" vertical="center" wrapText="1"/>
    </xf>
    <xf numFmtId="14" fontId="22" fillId="8" borderId="5" xfId="0" applyNumberFormat="1" applyFont="1" applyFill="1" applyBorder="1" applyAlignment="1">
      <alignment horizontal="center" vertical="center" wrapText="1"/>
    </xf>
    <xf numFmtId="0" fontId="22" fillId="8" borderId="16" xfId="0" applyFont="1" applyFill="1" applyBorder="1" applyAlignment="1">
      <alignment horizontal="center" vertical="center" wrapText="1"/>
    </xf>
    <xf numFmtId="14" fontId="15" fillId="8" borderId="25" xfId="0" applyNumberFormat="1" applyFont="1" applyFill="1" applyBorder="1"/>
    <xf numFmtId="0" fontId="22" fillId="8" borderId="26" xfId="0" applyFont="1" applyFill="1" applyBorder="1" applyAlignment="1">
      <alignment horizontal="center" vertical="center" wrapText="1"/>
    </xf>
    <xf numFmtId="14" fontId="0" fillId="8" borderId="26" xfId="0" applyNumberFormat="1" applyFill="1" applyBorder="1"/>
    <xf numFmtId="0" fontId="25" fillId="3" borderId="0" xfId="0" applyFont="1" applyFill="1"/>
    <xf numFmtId="14" fontId="22" fillId="3" borderId="0" xfId="0" applyNumberFormat="1" applyFont="1" applyFill="1"/>
    <xf numFmtId="14" fontId="25" fillId="3" borderId="0" xfId="0" applyNumberFormat="1" applyFont="1" applyFill="1"/>
    <xf numFmtId="0" fontId="25" fillId="0" borderId="0" xfId="0" applyFont="1"/>
    <xf numFmtId="14" fontId="25" fillId="0" borderId="0" xfId="0" applyNumberFormat="1" applyFont="1"/>
    <xf numFmtId="0" fontId="15" fillId="0" borderId="0" xfId="0" applyFont="1"/>
    <xf numFmtId="14" fontId="15" fillId="0" borderId="0" xfId="0" applyNumberFormat="1" applyFont="1"/>
    <xf numFmtId="21" fontId="0" fillId="0" borderId="0" xfId="0" applyNumberFormat="1"/>
    <xf numFmtId="3" fontId="0" fillId="0" borderId="0" xfId="0" applyNumberFormat="1"/>
    <xf numFmtId="14" fontId="0" fillId="9" borderId="27" xfId="0" applyNumberFormat="1" applyFill="1" applyBorder="1"/>
    <xf numFmtId="14" fontId="0" fillId="0" borderId="27" xfId="0" applyNumberFormat="1" applyBorder="1"/>
    <xf numFmtId="0" fontId="10" fillId="0" borderId="5" xfId="0" applyFont="1" applyBorder="1" applyAlignment="1">
      <alignment horizontal="left" vertical="center" wrapText="1"/>
    </xf>
    <xf numFmtId="0" fontId="28" fillId="2" borderId="5"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0" borderId="0" xfId="0" applyFont="1"/>
    <xf numFmtId="14" fontId="10" fillId="0" borderId="5" xfId="0" applyNumberFormat="1" applyFont="1" applyBorder="1" applyAlignment="1">
      <alignment horizontal="center" vertical="center" wrapText="1"/>
    </xf>
    <xf numFmtId="14" fontId="10" fillId="0" borderId="5" xfId="0" applyNumberFormat="1" applyFont="1" applyBorder="1" applyAlignment="1">
      <alignment horizontal="justify" vertical="center" wrapText="1"/>
    </xf>
    <xf numFmtId="0" fontId="34" fillId="10" borderId="0" xfId="0" applyFont="1" applyFill="1"/>
    <xf numFmtId="0" fontId="0" fillId="0" borderId="0" xfId="0" applyAlignment="1">
      <alignment horizontal="justify" vertical="center"/>
    </xf>
    <xf numFmtId="0" fontId="0" fillId="0" borderId="0" xfId="0" applyAlignment="1">
      <alignment horizontal="left"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5" fillId="0" borderId="0" xfId="0" applyFont="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1" fillId="0" borderId="0" xfId="0" applyFont="1" applyAlignment="1">
      <alignment horizontal="left"/>
    </xf>
    <xf numFmtId="0" fontId="10" fillId="0" borderId="0" xfId="0" applyFont="1" applyAlignment="1">
      <alignment horizontal="justify" vertical="top" wrapText="1"/>
    </xf>
    <xf numFmtId="0" fontId="10" fillId="0" borderId="0" xfId="0" applyFont="1" applyAlignment="1">
      <alignment horizontal="justify" vertical="justify" wrapText="1"/>
    </xf>
    <xf numFmtId="0" fontId="4" fillId="0" borderId="0" xfId="0" applyFont="1" applyAlignment="1">
      <alignment horizontal="justify" vertical="center" wrapText="1"/>
    </xf>
    <xf numFmtId="0" fontId="10" fillId="0" borderId="0" xfId="0" applyFont="1" applyAlignment="1">
      <alignment horizontal="justify" vertical="center" wrapText="1"/>
    </xf>
    <xf numFmtId="0" fontId="35" fillId="0" borderId="0" xfId="0" applyFont="1" applyAlignment="1">
      <alignment horizontal="justify"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0" fontId="28" fillId="2" borderId="16"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cellXfs>
  <cellStyles count="2">
    <cellStyle name="Encabezado 1" xfId="1" builtinId="16"/>
    <cellStyle name="Normal" xfId="0" builtinId="0"/>
  </cellStyles>
  <dxfs count="32">
    <dxf>
      <numFmt numFmtId="19" formatCode="d/mm/yyyy"/>
    </dxf>
    <dxf>
      <numFmt numFmtId="27" formatCode="d/mm/yyyy\ h:mm"/>
    </dxf>
    <dxf>
      <numFmt numFmtId="19" formatCode="d/mm/yyyy"/>
    </dxf>
    <dxf>
      <numFmt numFmtId="19" formatCode="d/mm/yyyy"/>
    </dxf>
    <dxf>
      <numFmt numFmtId="27" formatCode="d/mm/yyyy\ h:mm"/>
    </dxf>
    <dxf>
      <numFmt numFmtId="19" formatCode="d/mm/yyyy"/>
    </dxf>
    <dxf>
      <numFmt numFmtId="19" formatCode="d/mm/yyyy"/>
    </dxf>
    <dxf>
      <font>
        <b val="0"/>
      </font>
    </dxf>
    <dxf>
      <font>
        <b val="0"/>
      </font>
    </dxf>
    <dxf>
      <font>
        <b val="0"/>
      </font>
    </dxf>
    <dxf>
      <font>
        <b val="0"/>
      </font>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font>
        <b/>
        <i val="0"/>
        <strike val="0"/>
        <condense val="0"/>
        <extend val="0"/>
        <outline val="0"/>
        <shadow val="0"/>
        <u val="none"/>
        <vertAlign val="baseline"/>
        <sz val="11"/>
        <color theme="1"/>
        <name val="Calibri"/>
        <family val="2"/>
        <scheme val="minor"/>
      </font>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EA0A2A"/>
      <color rgb="FFD6171D"/>
      <color rgb="FFF7B81C"/>
      <color rgb="FFE46C0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Reporte de solicitudes de acceso a la información </a:t>
            </a:r>
            <a:endParaRPr lang="es-419"/>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A5A1-42C7-AF38-13D365832512}"/>
              </c:ext>
            </c:extLst>
          </c:dPt>
          <c:dPt>
            <c:idx val="1"/>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5A1-42C7-AF38-13D365832512}"/>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Comentario!$C$31:$G$31</c:f>
              <c:strCache>
                <c:ptCount val="5"/>
                <c:pt idx="0">
                  <c:v>Número de solicitudes de Infomación recibidas</c:v>
                </c:pt>
                <c:pt idx="1">
                  <c:v>Número de solicitudes de información trasladadas  a otra entidad</c:v>
                </c:pt>
                <c:pt idx="2">
                  <c:v>Número de solicitudes de información respondidas a la fecha del reporte</c:v>
                </c:pt>
                <c:pt idx="4">
                  <c:v>Número de solicitudes en las que se negó la solicitud de información</c:v>
                </c:pt>
              </c:strCache>
            </c:strRef>
          </c:cat>
          <c:val>
            <c:numRef>
              <c:f>Comentario!$C$32:$G$32</c:f>
              <c:numCache>
                <c:formatCode>General</c:formatCode>
                <c:ptCount val="5"/>
                <c:pt idx="0">
                  <c:v>2</c:v>
                </c:pt>
                <c:pt idx="1">
                  <c:v>1</c:v>
                </c:pt>
                <c:pt idx="2">
                  <c:v>1</c:v>
                </c:pt>
                <c:pt idx="4">
                  <c:v>0</c:v>
                </c:pt>
              </c:numCache>
            </c:numRef>
          </c:val>
          <c:extLst>
            <c:ext xmlns:c16="http://schemas.microsoft.com/office/drawing/2014/chart" uri="{C3380CC4-5D6E-409C-BE32-E72D297353CC}">
              <c16:uniqueId val="{00000000-A5A1-42C7-AF38-13D365832512}"/>
            </c:ext>
          </c:extLst>
        </c:ser>
        <c:dLbls>
          <c:dLblPos val="outEnd"/>
          <c:showLegendKey val="0"/>
          <c:showVal val="1"/>
          <c:showCatName val="0"/>
          <c:showSerName val="0"/>
          <c:showPercent val="0"/>
          <c:showBubbleSize val="0"/>
        </c:dLbls>
        <c:gapWidth val="100"/>
        <c:overlap val="-24"/>
        <c:axId val="474671912"/>
        <c:axId val="474670928"/>
      </c:barChart>
      <c:catAx>
        <c:axId val="4746719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0928"/>
        <c:crosses val="autoZero"/>
        <c:auto val="1"/>
        <c:lblAlgn val="ctr"/>
        <c:lblOffset val="100"/>
        <c:noMultiLvlLbl val="0"/>
      </c:catAx>
      <c:valAx>
        <c:axId val="47467092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19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Comentario!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An&#225;lisis!A1"/><Relationship Id="rId4" Type="http://schemas.openxmlformats.org/officeDocument/2006/relationships/hyperlink" Target="#'base Solicitudes de Informaci&#243;n'!A1"/></Relationships>
</file>

<file path=xl/drawings/_rels/drawing2.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editAs="oneCell">
    <xdr:from>
      <xdr:col>2</xdr:col>
      <xdr:colOff>3809</xdr:colOff>
      <xdr:row>1</xdr:row>
      <xdr:rowOff>68580</xdr:rowOff>
    </xdr:from>
    <xdr:to>
      <xdr:col>16</xdr:col>
      <xdr:colOff>752474</xdr:colOff>
      <xdr:row>37</xdr:row>
      <xdr:rowOff>156020</xdr:rowOff>
    </xdr:to>
    <xdr:pic>
      <xdr:nvPicPr>
        <xdr:cNvPr id="5" name="Imagen 4">
          <a:extLst>
            <a:ext uri="{FF2B5EF4-FFF2-40B4-BE49-F238E27FC236}">
              <a16:creationId xmlns:a16="http://schemas.microsoft.com/office/drawing/2014/main" id="{C90B388C-2010-4619-8F8F-4238EA739A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909" y="259080"/>
          <a:ext cx="11594465" cy="6945440"/>
        </a:xfrm>
        <a:prstGeom prst="rect">
          <a:avLst/>
        </a:prstGeom>
      </xdr:spPr>
    </xdr:pic>
    <xdr:clientData/>
  </xdr:twoCellAnchor>
  <xdr:twoCellAnchor editAs="oneCell">
    <xdr:from>
      <xdr:col>1</xdr:col>
      <xdr:colOff>167640</xdr:colOff>
      <xdr:row>1</xdr:row>
      <xdr:rowOff>41911</xdr:rowOff>
    </xdr:from>
    <xdr:to>
      <xdr:col>16</xdr:col>
      <xdr:colOff>756285</xdr:colOff>
      <xdr:row>9</xdr:row>
      <xdr:rowOff>140219</xdr:rowOff>
    </xdr:to>
    <xdr:pic>
      <xdr:nvPicPr>
        <xdr:cNvPr id="2" name="Imagen 1">
          <a:extLst>
            <a:ext uri="{FF2B5EF4-FFF2-40B4-BE49-F238E27FC236}">
              <a16:creationId xmlns:a16="http://schemas.microsoft.com/office/drawing/2014/main" id="{C75A46CD-05D2-48B8-9052-8BAF46073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65" y="232411"/>
          <a:ext cx="11561445" cy="1622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53340</xdr:colOff>
      <xdr:row>12</xdr:row>
      <xdr:rowOff>10299</xdr:rowOff>
    </xdr:from>
    <xdr:ext cx="6865620" cy="523220"/>
    <xdr:sp macro="" textlink="">
      <xdr:nvSpPr>
        <xdr:cNvPr id="3" name="113 Rectángulo">
          <a:extLst>
            <a:ext uri="{FF2B5EF4-FFF2-40B4-BE49-F238E27FC236}">
              <a16:creationId xmlns:a16="http://schemas.microsoft.com/office/drawing/2014/main" id="{6B75D193-FDBD-4D74-96CD-DBFD63385FD4}"/>
            </a:ext>
          </a:extLst>
        </xdr:cNvPr>
        <xdr:cNvSpPr/>
      </xdr:nvSpPr>
      <xdr:spPr>
        <a:xfrm>
          <a:off x="1264920" y="2204859"/>
          <a:ext cx="6865620" cy="523220"/>
        </a:xfrm>
        <a:prstGeom prst="rect">
          <a:avLst/>
        </a:prstGeom>
        <a:noFill/>
      </xdr:spPr>
      <xdr:txBody>
        <a:bodyPr wrap="square" lIns="91440" tIns="45720" rIns="91440" bIns="45720" anchor="ctr" anchorCtr="0">
          <a:spAutoFit/>
        </a:bodyPr>
        <a:lstStyle/>
        <a:p>
          <a:pPr algn="l"/>
          <a:r>
            <a:rPr lang="es-ES" sz="2800" b="1" kern="1200">
              <a:solidFill>
                <a:schemeClr val="bg1"/>
              </a:solidFill>
              <a:latin typeface="Museo Sans Condensed 500" panose="02000000000000000000" pitchFamily="2" charset="77"/>
              <a:ea typeface="+mj-ea"/>
              <a:cs typeface="+mj-cs"/>
            </a:rPr>
            <a:t>Reporte de solicitudes de acceso a la información :</a:t>
          </a:r>
        </a:p>
      </xdr:txBody>
    </xdr:sp>
    <xdr:clientData/>
  </xdr:oneCellAnchor>
  <xdr:twoCellAnchor>
    <xdr:from>
      <xdr:col>2</xdr:col>
      <xdr:colOff>7620</xdr:colOff>
      <xdr:row>9</xdr:row>
      <xdr:rowOff>152400</xdr:rowOff>
    </xdr:from>
    <xdr:to>
      <xdr:col>16</xdr:col>
      <xdr:colOff>781812</xdr:colOff>
      <xdr:row>9</xdr:row>
      <xdr:rowOff>152400</xdr:rowOff>
    </xdr:to>
    <xdr:cxnSp macro="">
      <xdr:nvCxnSpPr>
        <xdr:cNvPr id="7" name="Conector recto 6">
          <a:extLst>
            <a:ext uri="{FF2B5EF4-FFF2-40B4-BE49-F238E27FC236}">
              <a16:creationId xmlns:a16="http://schemas.microsoft.com/office/drawing/2014/main" id="{7DB4E30B-DFC6-4B0D-B041-1EB590FA7BA9}"/>
            </a:ext>
          </a:extLst>
        </xdr:cNvPr>
        <xdr:cNvCxnSpPr/>
      </xdr:nvCxnSpPr>
      <xdr:spPr>
        <a:xfrm>
          <a:off x="800100" y="1798320"/>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38100</xdr:colOff>
      <xdr:row>11</xdr:row>
      <xdr:rowOff>81691</xdr:rowOff>
    </xdr:from>
    <xdr:ext cx="3683000" cy="655885"/>
    <xdr:sp macro="" textlink="$P$1">
      <xdr:nvSpPr>
        <xdr:cNvPr id="10" name="113 Rectángulo">
          <a:extLst>
            <a:ext uri="{FF2B5EF4-FFF2-40B4-BE49-F238E27FC236}">
              <a16:creationId xmlns:a16="http://schemas.microsoft.com/office/drawing/2014/main" id="{6CE6A13A-F7A8-4E16-A3CC-D2371B026290}"/>
            </a:ext>
          </a:extLst>
        </xdr:cNvPr>
        <xdr:cNvSpPr/>
      </xdr:nvSpPr>
      <xdr:spPr>
        <a:xfrm>
          <a:off x="8204200" y="2177191"/>
          <a:ext cx="3683000" cy="655885"/>
        </a:xfrm>
        <a:prstGeom prst="rect">
          <a:avLst/>
        </a:prstGeom>
        <a:noFill/>
      </xdr:spPr>
      <xdr:txBody>
        <a:bodyPr wrap="square" lIns="91440" tIns="45720" rIns="91440" bIns="45720" anchor="ctr" anchorCtr="0">
          <a:spAutoFit/>
        </a:bodyPr>
        <a:lstStyle/>
        <a:p>
          <a:pPr marL="0" indent="0" algn="ctr"/>
          <a:fld id="{4E9F985B-E352-49EE-AAA0-32A0752C0A2C}" type="TxLink">
            <a:rPr lang="en-US" sz="3600" b="1" kern="1200">
              <a:solidFill>
                <a:srgbClr val="F7B81C"/>
              </a:solidFill>
              <a:latin typeface="Museo Sans Condensed 500" panose="02000000000000000000" pitchFamily="2" charset="77"/>
              <a:ea typeface="+mj-ea"/>
              <a:cs typeface="+mj-cs"/>
            </a:rPr>
            <a:pPr marL="0" indent="0" algn="ctr"/>
            <a:t>Junio 2022</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13</xdr:col>
      <xdr:colOff>289560</xdr:colOff>
      <xdr:row>19</xdr:row>
      <xdr:rowOff>22860</xdr:rowOff>
    </xdr:from>
    <xdr:to>
      <xdr:col>16</xdr:col>
      <xdr:colOff>525780</xdr:colOff>
      <xdr:row>20</xdr:row>
      <xdr:rowOff>160020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1BAE6482-7E16-4F74-814D-E0E108E5B122}"/>
            </a:ext>
          </a:extLst>
        </xdr:cNvPr>
        <xdr:cNvSpPr/>
      </xdr:nvSpPr>
      <xdr:spPr>
        <a:xfrm>
          <a:off x="9425940" y="349758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Comentario general</a:t>
          </a:r>
        </a:p>
      </xdr:txBody>
    </xdr:sp>
    <xdr:clientData/>
  </xdr:twoCellAnchor>
  <xdr:twoCellAnchor>
    <xdr:from>
      <xdr:col>13</xdr:col>
      <xdr:colOff>289560</xdr:colOff>
      <xdr:row>24</xdr:row>
      <xdr:rowOff>0</xdr:rowOff>
    </xdr:from>
    <xdr:to>
      <xdr:col>16</xdr:col>
      <xdr:colOff>525780</xdr:colOff>
      <xdr:row>25</xdr:row>
      <xdr:rowOff>137160</xdr:rowOff>
    </xdr:to>
    <xdr:sp macro="" textlink="">
      <xdr:nvSpPr>
        <xdr:cNvPr id="13" name="Rectángulo: esquinas redondeadas 12">
          <a:hlinkClick xmlns:r="http://schemas.openxmlformats.org/officeDocument/2006/relationships" r:id="rId4"/>
          <a:extLst>
            <a:ext uri="{FF2B5EF4-FFF2-40B4-BE49-F238E27FC236}">
              <a16:creationId xmlns:a16="http://schemas.microsoft.com/office/drawing/2014/main" id="{1B684FA9-DC0D-4444-AE33-17DA47AF3284}"/>
            </a:ext>
          </a:extLst>
        </xdr:cNvPr>
        <xdr:cNvSpPr/>
      </xdr:nvSpPr>
      <xdr:spPr>
        <a:xfrm>
          <a:off x="9425940" y="438912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Gestión</a:t>
          </a:r>
          <a:r>
            <a:rPr lang="es-CO" sz="1600" b="1" baseline="0">
              <a:solidFill>
                <a:schemeClr val="bg1"/>
              </a:solidFill>
              <a:latin typeface="Museo Sans 300" panose="02000000000000000000" pitchFamily="50" charset="0"/>
            </a:rPr>
            <a:t> de peticiones</a:t>
          </a:r>
          <a:endParaRPr lang="es-CO" sz="1600" b="1">
            <a:solidFill>
              <a:schemeClr val="bg1"/>
            </a:solidFill>
            <a:latin typeface="Museo Sans 300" panose="02000000000000000000" pitchFamily="50" charset="0"/>
          </a:endParaRPr>
        </a:p>
      </xdr:txBody>
    </xdr:sp>
    <xdr:clientData/>
  </xdr:twoCellAnchor>
  <xdr:twoCellAnchor>
    <xdr:from>
      <xdr:col>13</xdr:col>
      <xdr:colOff>289560</xdr:colOff>
      <xdr:row>21</xdr:row>
      <xdr:rowOff>102870</xdr:rowOff>
    </xdr:from>
    <xdr:to>
      <xdr:col>16</xdr:col>
      <xdr:colOff>525780</xdr:colOff>
      <xdr:row>23</xdr:row>
      <xdr:rowOff>57150</xdr:rowOff>
    </xdr:to>
    <xdr:sp macro="" textlink="">
      <xdr:nvSpPr>
        <xdr:cNvPr id="14" name="Rectángulo: esquinas redondeadas 13">
          <a:hlinkClick xmlns:r="http://schemas.openxmlformats.org/officeDocument/2006/relationships" r:id="rId5"/>
          <a:extLst>
            <a:ext uri="{FF2B5EF4-FFF2-40B4-BE49-F238E27FC236}">
              <a16:creationId xmlns:a16="http://schemas.microsoft.com/office/drawing/2014/main" id="{FE6CA60C-D5CE-4954-9998-90C788EAC69C}"/>
            </a:ext>
          </a:extLst>
        </xdr:cNvPr>
        <xdr:cNvSpPr/>
      </xdr:nvSpPr>
      <xdr:spPr>
        <a:xfrm>
          <a:off x="9425940" y="394335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p>
      </xdr:txBody>
    </xdr:sp>
    <xdr:clientData/>
  </xdr:twoCellAnchor>
  <xdr:twoCellAnchor>
    <xdr:from>
      <xdr:col>2</xdr:col>
      <xdr:colOff>280035</xdr:colOff>
      <xdr:row>17</xdr:row>
      <xdr:rowOff>135255</xdr:rowOff>
    </xdr:from>
    <xdr:to>
      <xdr:col>12</xdr:col>
      <xdr:colOff>381001</xdr:colOff>
      <xdr:row>26</xdr:row>
      <xdr:rowOff>94547</xdr:rowOff>
    </xdr:to>
    <xdr:sp macro="" textlink="">
      <xdr:nvSpPr>
        <xdr:cNvPr id="12" name="Cuadro de texto 2">
          <a:extLst>
            <a:ext uri="{FF2B5EF4-FFF2-40B4-BE49-F238E27FC236}">
              <a16:creationId xmlns:a16="http://schemas.microsoft.com/office/drawing/2014/main" id="{F8BA7090-BD3A-48B3-856E-4C5D86935A13}"/>
            </a:ext>
          </a:extLst>
        </xdr:cNvPr>
        <xdr:cNvSpPr txBox="1">
          <a:spLocks noChangeArrowheads="1"/>
        </xdr:cNvSpPr>
      </xdr:nvSpPr>
      <xdr:spPr bwMode="auto">
        <a:xfrm>
          <a:off x="699135" y="3373755"/>
          <a:ext cx="7847966" cy="1673792"/>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6000"/>
            </a:lnSpc>
            <a:spcAft>
              <a:spcPts val="800"/>
            </a:spcAft>
          </a:pPr>
          <a:r>
            <a:rPr lang="es-CO" sz="1600" b="0" i="0" kern="1200">
              <a:solidFill>
                <a:schemeClr val="bg1"/>
              </a:solidFill>
              <a:latin typeface="Museo Sans Condensed 500" panose="02000000000000000000" pitchFamily="2" charset="77"/>
              <a:ea typeface="+mj-ea"/>
              <a:cs typeface="+mj-cs"/>
            </a:rPr>
            <a:t>El Departamento Administrativo de la Defensoría del Espacio Público presenta, de conformidad con lo establecido en el artículo 52 del decreto 103 de 2015 y del literal h) del artículo 11 de la Ley 1712 de 2014, la relación de todas las solicitudes, denuncias y los tiempos de respuesta de las solicitudes de acceso a información pública, a partir de los reportes generados en el Sistema Distrital de Quejas y Soluciones-Bogotá te escucha, en el mes de mayo de 2022.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498516</xdr:colOff>
      <xdr:row>0</xdr:row>
      <xdr:rowOff>127683</xdr:rowOff>
    </xdr:from>
    <xdr:to>
      <xdr:col>8</xdr:col>
      <xdr:colOff>691330</xdr:colOff>
      <xdr:row>8</xdr:row>
      <xdr:rowOff>126670</xdr:rowOff>
    </xdr:to>
    <xdr:pic>
      <xdr:nvPicPr>
        <xdr:cNvPr id="2" name="Imagen 1">
          <a:extLst>
            <a:ext uri="{FF2B5EF4-FFF2-40B4-BE49-F238E27FC236}">
              <a16:creationId xmlns:a16="http://schemas.microsoft.com/office/drawing/2014/main" id="{21349FCB-F371-44B4-BF2B-856FC4EB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516" y="127683"/>
          <a:ext cx="20279591" cy="150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6300107</xdr:colOff>
      <xdr:row>8</xdr:row>
      <xdr:rowOff>420419</xdr:rowOff>
    </xdr:from>
    <xdr:to>
      <xdr:col>8</xdr:col>
      <xdr:colOff>2227118</xdr:colOff>
      <xdr:row>10</xdr:row>
      <xdr:rowOff>309088</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E9DED3CB-D04F-44CA-8B4A-3D0C3D58B7D8}"/>
            </a:ext>
          </a:extLst>
        </xdr:cNvPr>
        <xdr:cNvSpPr/>
      </xdr:nvSpPr>
      <xdr:spPr>
        <a:xfrm>
          <a:off x="15865928" y="1930812"/>
          <a:ext cx="4907726" cy="609847"/>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bg1"/>
              </a:solidFill>
              <a:latin typeface="Museo Sans 300" panose="02000000000000000000" pitchFamily="50" charset="0"/>
            </a:rPr>
            <a:t>Volver página principal</a:t>
          </a:r>
        </a:p>
      </xdr:txBody>
    </xdr:sp>
    <xdr:clientData/>
  </xdr:twoCellAnchor>
  <xdr:oneCellAnchor>
    <xdr:from>
      <xdr:col>3</xdr:col>
      <xdr:colOff>222662</xdr:colOff>
      <xdr:row>10</xdr:row>
      <xdr:rowOff>136072</xdr:rowOff>
    </xdr:from>
    <xdr:ext cx="6865620" cy="523220"/>
    <xdr:sp macro="" textlink="">
      <xdr:nvSpPr>
        <xdr:cNvPr id="9" name="113 Rectángulo">
          <a:extLst>
            <a:ext uri="{FF2B5EF4-FFF2-40B4-BE49-F238E27FC236}">
              <a16:creationId xmlns:a16="http://schemas.microsoft.com/office/drawing/2014/main" id="{B9F426A4-FDAA-44C1-BE05-A109F017E9B8}"/>
            </a:ext>
          </a:extLst>
        </xdr:cNvPr>
        <xdr:cNvSpPr/>
      </xdr:nvSpPr>
      <xdr:spPr>
        <a:xfrm>
          <a:off x="3191493" y="2337955"/>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Reporte de solicitudes de acceso a la información</a:t>
          </a:r>
        </a:p>
      </xdr:txBody>
    </xdr:sp>
    <xdr:clientData/>
  </xdr:oneCellAnchor>
  <xdr:oneCellAnchor>
    <xdr:from>
      <xdr:col>6</xdr:col>
      <xdr:colOff>2171700</xdr:colOff>
      <xdr:row>11</xdr:row>
      <xdr:rowOff>127887</xdr:rowOff>
    </xdr:from>
    <xdr:ext cx="4415699" cy="781111"/>
    <xdr:sp macro="" textlink="Portada!P1">
      <xdr:nvSpPr>
        <xdr:cNvPr id="7" name="113 Rectángulo">
          <a:extLst>
            <a:ext uri="{FF2B5EF4-FFF2-40B4-BE49-F238E27FC236}">
              <a16:creationId xmlns:a16="http://schemas.microsoft.com/office/drawing/2014/main" id="{28BE7044-559E-41D2-9ACD-94DB7CA74ECF}"/>
            </a:ext>
          </a:extLst>
        </xdr:cNvPr>
        <xdr:cNvSpPr/>
      </xdr:nvSpPr>
      <xdr:spPr>
        <a:xfrm>
          <a:off x="11737521" y="2930958"/>
          <a:ext cx="4415699" cy="781111"/>
        </a:xfrm>
        <a:prstGeom prst="rect">
          <a:avLst/>
        </a:prstGeom>
        <a:noFill/>
      </xdr:spPr>
      <xdr:txBody>
        <a:bodyPr wrap="square" lIns="91440" tIns="45720" rIns="91440" bIns="45720" anchor="ctr" anchorCtr="0">
          <a:spAutoFit/>
        </a:bodyPr>
        <a:lstStyle/>
        <a:p>
          <a:pPr marL="0" indent="0" algn="ctr"/>
          <a:fld id="{503A3C11-3572-4DDA-AB77-1E6D4214140F}" type="TxLink">
            <a:rPr lang="en-US" sz="4400" b="1" kern="1200">
              <a:solidFill>
                <a:srgbClr val="F7B81C"/>
              </a:solidFill>
              <a:latin typeface="Museo Sans Condensed 500" panose="02000000000000000000" pitchFamily="2" charset="77"/>
              <a:ea typeface="+mj-ea"/>
              <a:cs typeface="+mj-cs"/>
            </a:rPr>
            <a:pPr marL="0" indent="0" algn="ctr"/>
            <a:t>Junio 2022</a:t>
          </a:fld>
          <a:endParaRPr lang="es-ES" sz="4400" b="1" kern="1200">
            <a:solidFill>
              <a:srgbClr val="F7B81C"/>
            </a:solidFill>
            <a:latin typeface="Museo Sans Condensed 500" panose="02000000000000000000" pitchFamily="2" charset="77"/>
            <a:ea typeface="+mj-ea"/>
            <a:cs typeface="+mj-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15240</xdr:colOff>
      <xdr:row>1</xdr:row>
      <xdr:rowOff>60961</xdr:rowOff>
    </xdr:from>
    <xdr:to>
      <xdr:col>13</xdr:col>
      <xdr:colOff>721995</xdr:colOff>
      <xdr:row>9</xdr:row>
      <xdr:rowOff>159269</xdr:rowOff>
    </xdr:to>
    <xdr:pic>
      <xdr:nvPicPr>
        <xdr:cNvPr id="3" name="Imagen 2">
          <a:extLst>
            <a:ext uri="{FF2B5EF4-FFF2-40B4-BE49-F238E27FC236}">
              <a16:creationId xmlns:a16="http://schemas.microsoft.com/office/drawing/2014/main" id="{540B8CBF-A191-41A7-AE85-AF6924B2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 y="243841"/>
          <a:ext cx="13769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226695</xdr:colOff>
      <xdr:row>10</xdr:row>
      <xdr:rowOff>57924</xdr:rowOff>
    </xdr:from>
    <xdr:ext cx="6865620" cy="523220"/>
    <xdr:sp macro="" textlink="">
      <xdr:nvSpPr>
        <xdr:cNvPr id="4" name="113 Rectángulo">
          <a:extLst>
            <a:ext uri="{FF2B5EF4-FFF2-40B4-BE49-F238E27FC236}">
              <a16:creationId xmlns:a16="http://schemas.microsoft.com/office/drawing/2014/main" id="{0BC13DE3-21A0-4F10-BB09-807E7297C59F}"/>
            </a:ext>
          </a:extLst>
        </xdr:cNvPr>
        <xdr:cNvSpPr/>
      </xdr:nvSpPr>
      <xdr:spPr>
        <a:xfrm>
          <a:off x="398145" y="1962924"/>
          <a:ext cx="6865620" cy="523220"/>
        </a:xfrm>
        <a:prstGeom prst="rect">
          <a:avLst/>
        </a:prstGeom>
        <a:noFill/>
      </xdr:spPr>
      <xdr:txBody>
        <a:bodyPr wrap="square" lIns="91440" tIns="45720" rIns="91440" bIns="45720" anchor="ctr" anchorCtr="0">
          <a:spAutoFit/>
        </a:bodyPr>
        <a:lstStyle/>
        <a:p>
          <a:pPr algn="ctr"/>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8</xdr:col>
      <xdr:colOff>355600</xdr:colOff>
      <xdr:row>13</xdr:row>
      <xdr:rowOff>54035</xdr:rowOff>
    </xdr:from>
    <xdr:ext cx="3860800" cy="655885"/>
    <xdr:sp macro="" textlink="Portada!P1">
      <xdr:nvSpPr>
        <xdr:cNvPr id="8" name="113 Rectángulo">
          <a:extLst>
            <a:ext uri="{FF2B5EF4-FFF2-40B4-BE49-F238E27FC236}">
              <a16:creationId xmlns:a16="http://schemas.microsoft.com/office/drawing/2014/main" id="{096307C6-013D-499C-97BC-337B5CD1B07F}"/>
            </a:ext>
          </a:extLst>
        </xdr:cNvPr>
        <xdr:cNvSpPr/>
      </xdr:nvSpPr>
      <xdr:spPr>
        <a:xfrm>
          <a:off x="9321800" y="2530535"/>
          <a:ext cx="3860800" cy="655885"/>
        </a:xfrm>
        <a:prstGeom prst="rect">
          <a:avLst/>
        </a:prstGeom>
        <a:noFill/>
      </xdr:spPr>
      <xdr:txBody>
        <a:bodyPr wrap="square" lIns="91440" tIns="45720" rIns="91440" bIns="45720" anchor="ctr" anchorCtr="0">
          <a:spAutoFit/>
        </a:bodyPr>
        <a:lstStyle/>
        <a:p>
          <a:pPr marL="0" indent="0" algn="ctr"/>
          <a:fld id="{EAF7AFDC-0F96-4C14-9710-C0DFBFE90939}" type="TxLink">
            <a:rPr lang="en-US" sz="3600" b="1" kern="1200">
              <a:solidFill>
                <a:srgbClr val="F7B81C"/>
              </a:solidFill>
              <a:latin typeface="Museo Sans Condensed 500" panose="02000000000000000000" pitchFamily="2" charset="77"/>
              <a:ea typeface="+mj-ea"/>
              <a:cs typeface="+mj-cs"/>
            </a:rPr>
            <a:pPr marL="0" indent="0" algn="ctr"/>
            <a:t>Junio 2022</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10</xdr:col>
      <xdr:colOff>483325</xdr:colOff>
      <xdr:row>10</xdr:row>
      <xdr:rowOff>21046</xdr:rowOff>
    </xdr:from>
    <xdr:to>
      <xdr:col>13</xdr:col>
      <xdr:colOff>702400</xdr:colOff>
      <xdr:row>13</xdr:row>
      <xdr:rowOff>25400</xdr:rowOff>
    </xdr:to>
    <xdr:sp macro="" textlink="">
      <xdr:nvSpPr>
        <xdr:cNvPr id="10" name="Rectángulo: esquinas redondeadas 9">
          <a:hlinkClick xmlns:r="http://schemas.openxmlformats.org/officeDocument/2006/relationships" r:id="rId2"/>
          <a:extLst>
            <a:ext uri="{FF2B5EF4-FFF2-40B4-BE49-F238E27FC236}">
              <a16:creationId xmlns:a16="http://schemas.microsoft.com/office/drawing/2014/main" id="{81012657-CBC4-4380-8958-79C15FD3EF19}"/>
            </a:ext>
          </a:extLst>
        </xdr:cNvPr>
        <xdr:cNvSpPr/>
      </xdr:nvSpPr>
      <xdr:spPr>
        <a:xfrm>
          <a:off x="11024325" y="1926046"/>
          <a:ext cx="2555875" cy="57585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xdr:from>
      <xdr:col>8</xdr:col>
      <xdr:colOff>54429</xdr:colOff>
      <xdr:row>17</xdr:row>
      <xdr:rowOff>54428</xdr:rowOff>
    </xdr:from>
    <xdr:to>
      <xdr:col>13</xdr:col>
      <xdr:colOff>693965</xdr:colOff>
      <xdr:row>32</xdr:row>
      <xdr:rowOff>44903</xdr:rowOff>
    </xdr:to>
    <xdr:graphicFrame macro="">
      <xdr:nvGraphicFramePr>
        <xdr:cNvPr id="5" name="Gráfico 4">
          <a:extLst>
            <a:ext uri="{FF2B5EF4-FFF2-40B4-BE49-F238E27FC236}">
              <a16:creationId xmlns:a16="http://schemas.microsoft.com/office/drawing/2014/main" id="{1E8EE385-02F0-4078-B6FD-EABD8A0A2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274320</xdr:colOff>
      <xdr:row>12</xdr:row>
      <xdr:rowOff>10299</xdr:rowOff>
    </xdr:from>
    <xdr:ext cx="6865620" cy="523220"/>
    <xdr:sp macro="" textlink="">
      <xdr:nvSpPr>
        <xdr:cNvPr id="3" name="113 Rectángulo">
          <a:extLst>
            <a:ext uri="{FF2B5EF4-FFF2-40B4-BE49-F238E27FC236}">
              <a16:creationId xmlns:a16="http://schemas.microsoft.com/office/drawing/2014/main" id="{00C2A5D9-6B37-4C52-9843-9D3FE32B4521}"/>
            </a:ext>
          </a:extLst>
        </xdr:cNvPr>
        <xdr:cNvSpPr/>
      </xdr:nvSpPr>
      <xdr:spPr>
        <a:xfrm>
          <a:off x="449580" y="2204859"/>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5</xdr:col>
      <xdr:colOff>548639</xdr:colOff>
      <xdr:row>11</xdr:row>
      <xdr:rowOff>54659</xdr:rowOff>
    </xdr:from>
    <xdr:ext cx="3907699" cy="655885"/>
    <xdr:sp macro="" textlink="Portada!P1">
      <xdr:nvSpPr>
        <xdr:cNvPr id="4" name="113 Rectángulo">
          <a:extLst>
            <a:ext uri="{FF2B5EF4-FFF2-40B4-BE49-F238E27FC236}">
              <a16:creationId xmlns:a16="http://schemas.microsoft.com/office/drawing/2014/main" id="{A87A7C80-EE18-4953-9FE3-8E1EA99D992B}"/>
            </a:ext>
          </a:extLst>
        </xdr:cNvPr>
        <xdr:cNvSpPr/>
      </xdr:nvSpPr>
      <xdr:spPr>
        <a:xfrm>
          <a:off x="7114539" y="2150159"/>
          <a:ext cx="3907699" cy="655885"/>
        </a:xfrm>
        <a:prstGeom prst="rect">
          <a:avLst/>
        </a:prstGeom>
        <a:noFill/>
      </xdr:spPr>
      <xdr:txBody>
        <a:bodyPr wrap="square" lIns="91440" tIns="45720" rIns="91440" bIns="45720" anchor="ctr" anchorCtr="0">
          <a:spAutoFit/>
        </a:bodyPr>
        <a:lstStyle/>
        <a:p>
          <a:pPr marL="0" indent="0" algn="ctr"/>
          <a:fld id="{A6BE4FEE-2E08-4C26-8862-B0889ED73CFC}" type="TxLink">
            <a:rPr lang="en-US" sz="3600" b="1" kern="1200">
              <a:solidFill>
                <a:srgbClr val="F7B81C"/>
              </a:solidFill>
              <a:latin typeface="Museo Sans Condensed 500" panose="02000000000000000000" pitchFamily="2" charset="77"/>
              <a:ea typeface="+mj-ea"/>
              <a:cs typeface="+mj-cs"/>
            </a:rPr>
            <a:pPr marL="0" indent="0" algn="ctr"/>
            <a:t>Junio 2022</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9</xdr:col>
      <xdr:colOff>1898015</xdr:colOff>
      <xdr:row>12</xdr:row>
      <xdr:rowOff>89535</xdr:rowOff>
    </xdr:from>
    <xdr:to>
      <xdr:col>11</xdr:col>
      <xdr:colOff>3098165</xdr:colOff>
      <xdr:row>15</xdr:row>
      <xdr:rowOff>3175</xdr:rowOff>
    </xdr:to>
    <xdr:sp macro="" textlink="">
      <xdr:nvSpPr>
        <xdr:cNvPr id="6" name="Rectángulo: esquinas redondeadas 5">
          <a:hlinkClick xmlns:r="http://schemas.openxmlformats.org/officeDocument/2006/relationships" r:id="rId1"/>
          <a:extLst>
            <a:ext uri="{FF2B5EF4-FFF2-40B4-BE49-F238E27FC236}">
              <a16:creationId xmlns:a16="http://schemas.microsoft.com/office/drawing/2014/main" id="{C2257992-0C84-4D50-A0B9-637740CC5BF2}"/>
            </a:ext>
          </a:extLst>
        </xdr:cNvPr>
        <xdr:cNvSpPr/>
      </xdr:nvSpPr>
      <xdr:spPr>
        <a:xfrm>
          <a:off x="12413615" y="2375535"/>
          <a:ext cx="3867150" cy="4851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editAs="oneCell">
    <xdr:from>
      <xdr:col>1</xdr:col>
      <xdr:colOff>209550</xdr:colOff>
      <xdr:row>0</xdr:row>
      <xdr:rowOff>74906</xdr:rowOff>
    </xdr:from>
    <xdr:to>
      <xdr:col>11</xdr:col>
      <xdr:colOff>3175000</xdr:colOff>
      <xdr:row>10</xdr:row>
      <xdr:rowOff>100284</xdr:rowOff>
    </xdr:to>
    <xdr:pic>
      <xdr:nvPicPr>
        <xdr:cNvPr id="9" name="Imagen 8">
          <a:extLst>
            <a:ext uri="{FF2B5EF4-FFF2-40B4-BE49-F238E27FC236}">
              <a16:creationId xmlns:a16="http://schemas.microsoft.com/office/drawing/2014/main" id="{711E373F-6C5D-4B75-93C1-C75F94B4124B}"/>
            </a:ext>
          </a:extLst>
        </xdr:cNvPr>
        <xdr:cNvPicPr>
          <a:picLocks noChangeAspect="1"/>
        </xdr:cNvPicPr>
      </xdr:nvPicPr>
      <xdr:blipFill>
        <a:blip xmlns:r="http://schemas.openxmlformats.org/officeDocument/2006/relationships" r:embed="rId2"/>
        <a:stretch>
          <a:fillRect/>
        </a:stretch>
      </xdr:blipFill>
      <xdr:spPr>
        <a:xfrm>
          <a:off x="387350" y="74906"/>
          <a:ext cx="15970250" cy="19303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laudia%20Quintero%20backup%20ag.%202019\2019\Basicos\atenciones\chat\Base%20de%20datos%20chat%20mes%20nov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LAUDIA%20QUINTERO\2017\consolidado%20encuestas%20puntos%20de%20atencion\archivos%20de%20puntos\127-FORAC-03%20Base%20de%20Datos%20Atenci&#243;n%20al%20Usuario%20americas%202017%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pquintero/Desktop/DE%20USO%20DIARIO/conmutador/Base%20de%20datos%20conmutador%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ERFIL%20ALBEIRO\Desktop\CUADRO%20ATENCION%20AL%20CIUDADANO%2019-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hat noviembre"/>
      <sheetName val="Hoja2"/>
      <sheetName val="INSTRUCCIONES"/>
      <sheetName val="CHAT "/>
      <sheetName val="GRAFICAS"/>
      <sheetName val="control de tiempos en chat"/>
      <sheetName val="Hoja1"/>
      <sheetName val="extensiones"/>
      <sheetName val="plano"/>
      <sheetName val="por fecha"/>
      <sheetName val="dias de la semana"/>
      <sheetName val="por genero"/>
      <sheetName val="tipo de solicitud"/>
      <sheetName val="por area"/>
      <sheetName val="tipo - tema"/>
      <sheetName val="funcionario"/>
      <sheetName val="tema"/>
      <sheetName val="localidades"/>
      <sheetName val="Hoja10"/>
      <sheetName val="DATOS-MATRIZ"/>
    </sheetNames>
    <sheetDataSet>
      <sheetData sheetId="0"/>
      <sheetData sheetId="1">
        <row r="7">
          <cell r="J7">
            <v>9.2592592592588563E-5</v>
          </cell>
        </row>
      </sheetData>
      <sheetData sheetId="2">
        <row r="4">
          <cell r="B4" t="str">
            <v>NOVIEMBRE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B4" t="str">
            <v>BUZON DE SUGERENCIAS</v>
          </cell>
          <cell r="D4" t="str">
            <v>CHAT</v>
          </cell>
          <cell r="F4" t="str">
            <v>ALBEIRO ESCOBAR</v>
          </cell>
          <cell r="H4">
            <v>1</v>
          </cell>
          <cell r="K4" t="str">
            <v>01  USAQUÉN</v>
          </cell>
          <cell r="T4" t="str">
            <v>CAMBIO_DE_USO_DE_LAS_ZONAS_O_BIENES_DE_USO_PÚBLICO</v>
          </cell>
        </row>
        <row r="5">
          <cell r="D5" t="str">
            <v>SDQS</v>
          </cell>
          <cell r="F5" t="str">
            <v>ALEJANDRA MARIA LOPEZ</v>
          </cell>
          <cell r="H5">
            <v>2</v>
          </cell>
          <cell r="K5" t="str">
            <v>02  CHAPINERO</v>
          </cell>
          <cell r="T5" t="str">
            <v>ASESORÍA_EN_ADMINISTRACIÓN_Y_SOSTENIBILIDAD_DEL_ESPACIO_PÚBLICO</v>
          </cell>
        </row>
        <row r="6">
          <cell r="D6" t="str">
            <v>CORREO DADEPBOGOTA</v>
          </cell>
          <cell r="F6" t="str">
            <v>CLAUDIA QUINTERO</v>
          </cell>
          <cell r="H6">
            <v>3</v>
          </cell>
          <cell r="K6" t="str">
            <v>03  SANTA FE</v>
          </cell>
          <cell r="T6" t="str">
            <v>CERTIFICACIÓN_DE_LA_PROPIEDAD_INMOBILIARIA_DISTRITAL</v>
          </cell>
        </row>
        <row r="7">
          <cell r="D7" t="str">
            <v>MENSAJE CHAT</v>
          </cell>
          <cell r="H7">
            <v>4</v>
          </cell>
          <cell r="K7" t="str">
            <v>04  SAN CRISTÓBAL</v>
          </cell>
          <cell r="T7" t="str">
            <v>ESTUDIO_DE_LA_VIABILIDAD_DE_LAS_SOLICITUDES_DE_ADMINISTRACIÓN_DE_BIENES_PÚBLICOS</v>
          </cell>
        </row>
        <row r="8">
          <cell r="D8" t="str">
            <v>RED SOCIAL TWITER</v>
          </cell>
          <cell r="H8">
            <v>5</v>
          </cell>
          <cell r="K8" t="str">
            <v>05  USME</v>
          </cell>
          <cell r="T8" t="str">
            <v>INCORPORACIÓN_Y_ENTREGA_DE_LAS_ÁREAS_DE_CESIÓN_A_FAVOR_DEL_MUNICIPIO</v>
          </cell>
        </row>
        <row r="9">
          <cell r="H9">
            <v>6</v>
          </cell>
          <cell r="K9" t="str">
            <v>06  TUNJUELITO</v>
          </cell>
          <cell r="T9" t="str">
            <v>OBSERVATORIO_DEL_ESPACIO_PÚBLICO_PÁGINA_WEB</v>
          </cell>
        </row>
        <row r="10">
          <cell r="H10" t="str">
            <v>NO APLICA</v>
          </cell>
          <cell r="K10" t="str">
            <v>07  BOSA</v>
          </cell>
          <cell r="T10" t="str">
            <v>TITULACIÓN_DE_ZONAS_DE_CESIÓN_AL_DISTRITO_CAPITAL</v>
          </cell>
        </row>
        <row r="11">
          <cell r="K11" t="str">
            <v>08  KENNEDY</v>
          </cell>
          <cell r="T11" t="str">
            <v>CONSULTA_GENERAL</v>
          </cell>
        </row>
        <row r="12">
          <cell r="K12" t="str">
            <v>09  FONTIBÓN</v>
          </cell>
          <cell r="T12">
            <v>0</v>
          </cell>
        </row>
        <row r="13">
          <cell r="K13" t="str">
            <v>10  ENGATIVÁ</v>
          </cell>
          <cell r="T13">
            <v>0</v>
          </cell>
        </row>
        <row r="14">
          <cell r="K14" t="str">
            <v>11  SUBA</v>
          </cell>
        </row>
        <row r="15">
          <cell r="K15" t="str">
            <v>12  BARRIOS UNIDOS</v>
          </cell>
        </row>
        <row r="16">
          <cell r="K16" t="str">
            <v>13  TEUSAQUILLO</v>
          </cell>
        </row>
        <row r="17">
          <cell r="K17" t="str">
            <v>14  LOS MÁRTIRES</v>
          </cell>
        </row>
        <row r="18">
          <cell r="K18" t="str">
            <v>15  ANTONIO NARIÑO</v>
          </cell>
        </row>
        <row r="19">
          <cell r="K19" t="str">
            <v>16  PUENTE ARANDA</v>
          </cell>
        </row>
        <row r="20">
          <cell r="K20" t="str">
            <v>17  LA CANDELARIA</v>
          </cell>
        </row>
        <row r="21">
          <cell r="K21" t="str">
            <v>18  RAFAEL URIBE URIBE</v>
          </cell>
        </row>
        <row r="22">
          <cell r="K22" t="str">
            <v>19  CIUDAD BOLÍVAR</v>
          </cell>
        </row>
        <row r="23">
          <cell r="K23" t="str">
            <v>20  SUMAPAZ</v>
          </cell>
        </row>
        <row r="24">
          <cell r="K24" t="str">
            <v>NO REGISTRA</v>
          </cell>
        </row>
        <row r="25">
          <cell r="K25" t="str">
            <v>FUERA DE BOGOTA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FORMATO"/>
      <sheetName val="enero 2017"/>
      <sheetName val="febrero 2017"/>
      <sheetName val="marzo 2017"/>
      <sheetName val="abril 2017"/>
      <sheetName val="mayo 2017"/>
      <sheetName val="JUNIO 2017"/>
      <sheetName val="JULIO 2017"/>
    </sheetNames>
    <sheetDataSet>
      <sheetData sheetId="0"/>
      <sheetData sheetId="1">
        <row r="4">
          <cell r="A4" t="str">
            <v>CORREO ELECTRÓNICO</v>
          </cell>
        </row>
        <row r="5">
          <cell r="A5" t="str">
            <v>PRESENCIAL</v>
          </cell>
        </row>
        <row r="6">
          <cell r="A6" t="str">
            <v>TELEFÓNICO</v>
          </cell>
        </row>
        <row r="7">
          <cell r="A7" t="str">
            <v>VIRTUAL - SDQS</v>
          </cell>
        </row>
        <row r="8">
          <cell r="A8" t="str">
            <v>CONMUTADOR</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S (2)"/>
      <sheetName val="Junio"/>
      <sheetName val="consolidado"/>
      <sheetName val="FORMATO"/>
      <sheetName val="Hoja3"/>
      <sheetName val="extensiones"/>
      <sheetName val="graficas"/>
      <sheetName val="INSTRUCCIONES"/>
      <sheetName val="plan-o"/>
      <sheetName val="plano"/>
      <sheetName val="por fecha"/>
      <sheetName val="dias de la semana"/>
      <sheetName val="por genero"/>
      <sheetName val="tipo de solicitud"/>
      <sheetName val="por area"/>
      <sheetName val="tipo - tema"/>
      <sheetName val="funcionario"/>
      <sheetName val="tema"/>
      <sheetName val="localidades"/>
      <sheetName val="Hoja10"/>
      <sheetName val="PLANO-"/>
      <sheetName val="Hoja1"/>
      <sheetName val="Febrero"/>
      <sheetName val="Enero"/>
      <sheetName val="Marzo"/>
      <sheetName val="Abril"/>
      <sheetName val="Mayo"/>
      <sheetName val="DATOS-MATRIZ"/>
      <sheetName val="Hoja5"/>
      <sheetName val="Hoja2"/>
      <sheetName val="Hoja4"/>
    </sheetNames>
    <sheetDataSet>
      <sheetData sheetId="0"/>
      <sheetData sheetId="1"/>
      <sheetData sheetId="2"/>
      <sheetData sheetId="3"/>
      <sheetData sheetId="4"/>
      <sheetData sheetId="5">
        <row r="1">
          <cell r="A1" t="str">
            <v>DEPARTAMENTO ADMINISTRATIVO DE LA DEFENSORIA DEL ESPACIO PUBLICO - DADEP</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4">
          <cell r="F4" t="str">
            <v>ANÓNIMO</v>
          </cell>
        </row>
      </sheetData>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Hoja1"/>
      <sheetName val="FORMATO"/>
      <sheetName val="FORMATO (2)"/>
    </sheetNames>
    <sheetDataSet>
      <sheetData sheetId="0"/>
      <sheetData sheetId="1">
        <row r="4">
          <cell r="B4" t="str">
            <v>ALBEIRO ESCOBAR</v>
          </cell>
          <cell r="C4" t="str">
            <v>CAD AMERICAS</v>
          </cell>
        </row>
        <row r="5">
          <cell r="C5" t="str">
            <v>CAD CALLE 26</v>
          </cell>
        </row>
        <row r="6">
          <cell r="C6" t="str">
            <v>CAD SUBA</v>
          </cell>
        </row>
        <row r="7">
          <cell r="C7" t="str">
            <v>CONMUTADOR</v>
          </cell>
        </row>
        <row r="8">
          <cell r="C8" t="str">
            <v>LINEA NACIONAL</v>
          </cell>
        </row>
        <row r="9">
          <cell r="C9" t="str">
            <v>OTRO</v>
          </cell>
        </row>
      </sheetData>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7161" refreshedDate="44580.457216550923" createdVersion="7" refreshedVersion="7" minRefreshableVersion="3" recordCount="5" xr:uid="{E8D6EDA0-2C9C-4025-9370-2CAF9DE8ED5A}">
  <cacheSource type="worksheet">
    <worksheetSource name="tabla8"/>
  </cacheSource>
  <cacheFields count="100">
    <cacheField name="Número petición" numFmtId="0">
      <sharedItems containsSemiMixedTypes="0" containsString="0" containsNumber="1" containsInteger="1" minValue="92" maxValue="423"/>
    </cacheField>
    <cacheField name="Número petición2" numFmtId="0">
      <sharedItems containsSemiMixedTypes="0" containsString="0" containsNumber="1" containsInteger="1" minValue="3941242021" maxValue="4200732021" count="5">
        <n v="4200732021"/>
        <n v="4139692021"/>
        <n v="4139572021"/>
        <n v="4137232021"/>
        <n v="3941242021"/>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1">
        <s v="AREA DE ATENCION A LA CIUDADANIA"/>
      </sharedItems>
    </cacheField>
    <cacheField name="Dependencia hija" numFmtId="0">
      <sharedItems containsNonDate="0" containsString="0" containsBlank="1"/>
    </cacheField>
    <cacheField name="Tema" numFmtId="0">
      <sharedItems/>
    </cacheField>
    <cacheField name="Categoría subtema" numFmtId="0">
      <sharedItems/>
    </cacheField>
    <cacheField name="Subtema" numFmtId="0">
      <sharedItems/>
    </cacheField>
    <cacheField name="Funcionario" numFmtId="0">
      <sharedItems/>
    </cacheField>
    <cacheField name="Estado del Usuario" numFmtId="0">
      <sharedItems/>
    </cacheField>
    <cacheField name="Punto atención" numFmtId="0">
      <sharedItems containsNonDate="0" containsString="0" containsBlank="1"/>
    </cacheField>
    <cacheField name="Canal" numFmtId="0">
      <sharedItems count="1">
        <s v="WEB"/>
      </sharedItems>
    </cacheField>
    <cacheField name="Tipo petición" numFmtId="0">
      <sharedItems count="1">
        <s v="SOLICITUD DE ACCESO A LA INFORMACION"/>
      </sharedItems>
    </cacheField>
    <cacheField name="Estado petición inicial" numFmtId="0">
      <sharedItems/>
    </cacheField>
    <cacheField name="Estado petición final" numFmtId="0">
      <sharedItems count="3">
        <s v="Cerrado - Por no competencia"/>
        <s v="Solucionado - Por traslado"/>
        <s v="Solucionado - Por asignacion"/>
      </sharedItems>
    </cacheField>
    <cacheField name="Estado de la petición" numFmtId="0">
      <sharedItems/>
    </cacheField>
    <cacheField name="Asunto" numFmtId="0">
      <sharedItems count="4" longText="1">
        <s v="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
        <s v="APROPIACION E INTERVENCION EN EL ESPACIO PUBLICO. SOLICITO CONOCER EL PERMISO O NORMA QUE PERMITE CERRAR  INTERVENIR UNA ZONA VERDE PARALELA A UN CAMINO PEATONAL Y ADJUNTANDOLA AL INMUEBLE."/>
        <s v="REFERENCIA  CONTRATO 136/2021 - REALIZAR LA ESTRUCTURACION INTEGRAL DEL PROYECTO LINEA  2 DEL METRO DE BOGOTA  INCLUYENDO LOS COMPONENTES LEGAL  DE RIESGOS  TECNICO Y  FINANCIERO ASUNTO  SOLICITUD DE INFORMACION SOBRE EL COMPONENTE PREDIAL DEL CONTRATO DE LA REFERENCIA "/>
        <s v="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
      </sharedItems>
    </cacheField>
    <cacheField name="Proceso de calidad" numFmtId="0">
      <sharedItems/>
    </cacheField>
    <cacheField name="Trámite o servicio" numFmtId="0">
      <sharedItems containsNonDate="0" containsString="0"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NonDate="0" containsString="0" containsBlank="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3" maxValue="6"/>
    </cacheField>
    <cacheField name="Longitud de los hechos" numFmtId="0">
      <sharedItems containsString="0" containsBlank="1" containsNumber="1" containsInteger="1" minValue="-7407051019370550" maxValue="-74074154498"/>
    </cacheField>
    <cacheField name="Latitud de los hechos" numFmtId="0">
      <sharedItems containsString="0" containsBlank="1" containsNumber="1" containsInteger="1" minValue="469488655999999" maxValue="4661680093343530"/>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1-12-05T00:00:00" maxDate="2021-12-30T00:00:00"/>
    </cacheField>
    <cacheField name="Fecha registro" numFmtId="14">
      <sharedItems containsSemiMixedTypes="0" containsNonDate="0" containsDate="1" containsString="0" minDate="2021-12-06T00:00:00" maxDate="2021-12-31T00:00:00"/>
    </cacheField>
    <cacheField name="Fecha asignación" numFmtId="22">
      <sharedItems containsSemiMixedTypes="0" containsNonDate="0" containsDate="1" containsString="0" minDate="2021-12-06T10:42:41" maxDate="2021-12-31T00:09:53"/>
    </cacheField>
    <cacheField name="Fecha inicio términos" numFmtId="14">
      <sharedItems containsSemiMixedTypes="0" containsNonDate="0" containsDate="1" containsString="0" minDate="2021-12-07T00:00:00" maxDate="2022-01-04T00:00:00"/>
    </cacheField>
    <cacheField name="Número radicado entrada" numFmtId="0">
      <sharedItems containsNonDate="0" containsString="0" containsBlank="1"/>
    </cacheField>
    <cacheField name="Fecha radicado entrada" numFmtId="0">
      <sharedItems/>
    </cacheField>
    <cacheField name="Fecha solicitud aclaración" numFmtId="0">
      <sharedItems/>
    </cacheField>
    <cacheField name="Fecha solicitud ampliación" numFmtId="0">
      <sharedItems/>
    </cacheField>
    <cacheField name="Fecha respuesta aclaración" numFmtId="0">
      <sharedItems/>
    </cacheField>
    <cacheField name="Fecha respuesta ampliación" numFmtId="0">
      <sharedItems/>
    </cacheField>
    <cacheField name="Fecha reinicio de términos" numFmtId="0">
      <sharedItems/>
    </cacheField>
    <cacheField name="Fecha vencimiento" numFmtId="14">
      <sharedItems containsSemiMixedTypes="0" containsNonDate="0" containsDate="1" containsString="0" minDate="2022-01-04T00:00:00" maxDate="2022-02-01T00:00:00"/>
    </cacheField>
    <cacheField name="Días para el vencimiento" numFmtId="0">
      <sharedItems containsSemiMixedTypes="0" containsString="0" containsNumber="1" containsInteger="1" minValue="20" maxValue="20"/>
    </cacheField>
    <cacheField name="Número radicado salida" numFmtId="0">
      <sharedItems containsNonDate="0" containsString="0" containsBlank="1"/>
    </cacheField>
    <cacheField name="Fecha radicado salida" numFmtId="0">
      <sharedItems/>
    </cacheField>
    <cacheField name="Fecha finalización" numFmtId="22">
      <sharedItems containsSemiMixedTypes="0" containsNonDate="0" containsDate="1" containsString="0" minDate="2021-12-06T12:05:22" maxDate="2021-12-31T07:45:10"/>
    </cacheField>
    <cacheField name="Fecha cierre" numFmtId="0">
      <sharedItems containsDate="1" containsMixedTypes="1" minDate="2021-12-23T11:09:48" maxDate="2021-12-23T11:09:48"/>
    </cacheField>
    <cacheField name="Días gestión" numFmtId="0">
      <sharedItems containsSemiMixedTypes="0" containsString="0" containsNumber="1" containsInteger="1" minValue="1" maxValue="1" count="1">
        <n v="1"/>
      </sharedItems>
    </cacheField>
    <cacheField name="Días vencimiento" numFmtId="0">
      <sharedItems containsSemiMixedTypes="0" containsString="0" containsNumber="1" containsInteger="1" minValue="0" maxValue="0"/>
    </cacheField>
    <cacheField name="Actividad" numFmtId="0">
      <sharedItems/>
    </cacheField>
    <cacheField name="Responsable actividad" numFmtId="0">
      <sharedItems/>
    </cacheField>
    <cacheField name="Fecha fin actividad" numFmtId="14">
      <sharedItems containsSemiMixedTypes="0" containsNonDate="0" containsDate="1" containsString="0" minDate="2021-12-09T00:00:00" maxDate="2022-01-05T00:00:00"/>
    </cacheField>
    <cacheField name="Días de la actividad" numFmtId="0">
      <sharedItems containsSemiMixedTypes="0" containsString="0" containsNumber="1" containsInteger="1" minValue="1" maxValue="1"/>
    </cacheField>
    <cacheField name="Días vencimiento actividad" numFmtId="0">
      <sharedItems containsSemiMixedTypes="0" containsString="0" containsNumber="1" containsInteger="1" minValue="0" maxValue="0"/>
    </cacheField>
    <cacheField name="Comentario" numFmtId="0">
      <sharedItems longText="1"/>
    </cacheField>
    <cacheField name="Observaciones" numFmtId="0">
      <sharedItems longText="1"/>
    </cacheField>
    <cacheField name="Tipo persona" numFmtId="0">
      <sharedItems containsBlank="1"/>
    </cacheField>
    <cacheField name="Tipo de peticionario" numFmtId="0">
      <sharedItems containsBlank="1"/>
    </cacheField>
    <cacheField name="Tipo usuario" numFmtId="0">
      <sharedItems/>
    </cacheField>
    <cacheField name="Login de usuario" numFmtId="0">
      <sharedItems/>
    </cacheField>
    <cacheField name="Tipo de solicitante" numFmtId="0">
      <sharedItems/>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79209534" maxValue="1030549158"/>
    </cacheField>
    <cacheField name="Condición del ciudadano" numFmtId="0">
      <sharedItems containsNonDate="0" containsString="0" containsBlank="1"/>
    </cacheField>
    <cacheField name="Correo electrónico peticionario" numFmtId="0">
      <sharedItems containsBlank="1"/>
    </cacheField>
    <cacheField name="Teléfono fijo peticionario" numFmtId="0">
      <sharedItems containsString="0" containsBlank="1" containsNumber="1" containsInteger="1" minValue="3002945589" maxValue="3102808418"/>
    </cacheField>
    <cacheField name="Celular peticionario" numFmtId="0">
      <sharedItems containsString="0" containsBlank="1" containsNumber="1" containsInteger="1" minValue="3002945589" maxValue="3102808418"/>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3" maxValue="6"/>
    </cacheField>
    <cacheField name="Notificación física" numFmtId="0">
      <sharedItems/>
    </cacheField>
    <cacheField name="Notificación electrónica" numFmtId="0">
      <sharedItems/>
    </cacheField>
    <cacheField name="Entidad que recibe" numFmtId="0">
      <sharedItems containsBlank="1"/>
    </cacheField>
    <cacheField name="Entidad que traslada" numFmtId="0">
      <sharedItems containsBlank="1"/>
    </cacheField>
    <cacheField name="Transacción entidad" numFmtId="0">
      <sharedItems containsSemiMixedTypes="0" containsString="0" containsNumber="1" containsInteger="1" minValue="1" maxValue="1"/>
    </cacheField>
    <cacheField name="Tipo de ingreso" numFmtId="0">
      <sharedItems/>
    </cacheField>
    <cacheField name="Tipo de registro" numFmtId="0">
      <sharedItems/>
    </cacheField>
    <cacheField name="Comunes" numFmtId="0">
      <sharedItems containsNonDate="0" containsString="0"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ount="2">
        <s v="GESTIONADO"/>
        <s v="PENDIENTE"/>
      </sharedItems>
    </cacheField>
    <cacheField name="Tipo de Re-ingreso" numFmtId="0">
      <sharedItems containsNonDate="0" containsString="0" containsBlank="1"/>
    </cacheField>
    <cacheField name="Estado del reingreso" numFmtId="0">
      <sharedItems containsNonDate="0" containsString="0" containsBlank="1"/>
    </cacheField>
    <cacheField name="Número de veces de reingreso" numFmtId="0">
      <sharedItems containsNonDate="0" containsString="0" containsBlank="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n v="423"/>
    <x v="0"/>
    <s v="GOBIERNO"/>
    <s v="ENTIDADES DISTRITALES"/>
    <s v="DEFENSORIA DEL ESPACIO PUBLICO"/>
    <s v="Oficina de Atencion a la Ciudadania | Puede Consolidar | Trasladar Entidades"/>
    <x v="0"/>
    <m/>
    <s v="ESPACIO PUBLICO"/>
    <s v="SERVICIO A LA CIUDADANIA"/>
    <s v="ATENCION A LA CIUDADANIA"/>
    <s v="Olga Lucia Mesa Moreno"/>
    <s v="Activo"/>
    <m/>
    <x v="0"/>
    <x v="0"/>
    <s v="En tramite por asignar - trasladar"/>
    <x v="0"/>
    <s v="Cerrado - Por no competencia"/>
    <x v="0"/>
    <s v="ESTRATEGICO"/>
    <m/>
    <s v="false"/>
    <s v="false"/>
    <s v="false"/>
    <m/>
    <m/>
    <s v="false"/>
    <m/>
    <m/>
    <m/>
    <m/>
    <m/>
    <m/>
    <n v="-74074154498"/>
    <n v="469488655999999"/>
    <m/>
    <m/>
    <d v="2021-12-29T00:00:00"/>
    <d v="2021-12-30T00:00:00"/>
    <d v="2021-12-29T13:35:02"/>
    <d v="2021-12-30T00:00:00"/>
    <m/>
    <s v=" "/>
    <s v=" "/>
    <s v=" "/>
    <s v=" "/>
    <s v=" "/>
    <s v=" "/>
    <d v="2022-01-27T00:00:00"/>
    <n v="20"/>
    <m/>
    <s v=" "/>
    <d v="2021-12-29T14:20:08"/>
    <s v=" "/>
    <x v="0"/>
    <n v="0"/>
    <s v="Registro para atencion"/>
    <s v="Funcionario"/>
    <d v="2021-12-31T00:00:00"/>
    <n v="1"/>
    <n v="0"/>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ELKYN  FAJARDO FAJARDO"/>
    <n v="79209534"/>
    <m/>
    <s v="elkyn.fajardo@hotmail.com"/>
    <n v="3102808418"/>
    <n v="3102808418"/>
    <m/>
    <m/>
    <m/>
    <m/>
    <n v="3"/>
    <s v="false"/>
    <s v="true"/>
    <m/>
    <m/>
    <n v="1"/>
    <s v="Recibida"/>
    <s v="Por el ciudadano"/>
    <m/>
    <s v="PERIODO ACTUAL"/>
    <s v="Gestion oportuna (DTL)"/>
    <s v=" "/>
    <s v="0-3."/>
    <s v="GESTIONADOS"/>
    <x v="0"/>
    <m/>
    <m/>
    <m/>
    <m/>
    <m/>
  </r>
  <r>
    <n v="338"/>
    <x v="1"/>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1"/>
    <s v="MISIONAL"/>
    <m/>
    <s v="false"/>
    <s v="true"/>
    <s v="false"/>
    <m/>
    <m/>
    <s v="false"/>
    <m/>
    <m/>
    <s v="12 - BARRIOS UNIDOS"/>
    <s v="98 - LOS ALCAZARES"/>
    <s v="ALCAZARES"/>
    <n v="3"/>
    <n v="-740704692900181"/>
    <n v="4661645339972420"/>
    <m/>
    <m/>
    <d v="2021-12-22T00:00:00"/>
    <d v="2021-12-23T00:00:00"/>
    <d v="2021-12-22T13:14:04"/>
    <d v="2021-12-23T00:00:00"/>
    <m/>
    <s v=" "/>
    <s v=" "/>
    <s v=" "/>
    <s v=" "/>
    <s v=" "/>
    <s v=" "/>
    <d v="2022-01-20T00:00:00"/>
    <n v="20"/>
    <m/>
    <s v=" "/>
    <d v="2021-12-22T14:59:38"/>
    <d v="2021-12-23T11:09:48"/>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cibida"/>
    <s v="Por el ciudadano"/>
    <m/>
    <s v="PERIODO ACTUAL"/>
    <s v="Gestion oportuna (DTL)"/>
    <s v=" "/>
    <s v="0-3."/>
    <s v="GESTIONADOS"/>
    <x v="0"/>
    <m/>
    <m/>
    <m/>
    <m/>
    <m/>
  </r>
  <r>
    <n v="337"/>
    <x v="2"/>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Registro - con preclasificacion"/>
    <x v="1"/>
    <s v="Solucionado - Por traslado"/>
    <x v="1"/>
    <s v="MISIONAL"/>
    <m/>
    <s v="false"/>
    <s v="false"/>
    <s v="false"/>
    <m/>
    <m/>
    <s v="false"/>
    <m/>
    <m/>
    <s v="12 - BARRIOS UNIDOS"/>
    <s v="98 - LOS ALCAZARES"/>
    <s v="ALCAZARES"/>
    <n v="3"/>
    <n v="-7407051019370550"/>
    <n v="4661680093343530"/>
    <m/>
    <m/>
    <d v="2021-12-22T00:00:00"/>
    <d v="2021-12-23T00:00:00"/>
    <d v="2021-12-22T12:02:22"/>
    <d v="2021-12-23T00:00:00"/>
    <m/>
    <s v=" "/>
    <s v=" "/>
    <s v=" "/>
    <s v=" "/>
    <s v=" "/>
    <s v=" "/>
    <d v="2022-01-20T00:00:00"/>
    <n v="20"/>
    <m/>
    <s v=" "/>
    <d v="2021-12-22T15:04:18"/>
    <s v=" "/>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gistrada"/>
    <s v="Por el ciudadano"/>
    <m/>
    <s v="PERIODO ACTUAL"/>
    <s v="Gestion oportuna (DTL)"/>
    <s v=" "/>
    <s v="0-3."/>
    <s v="GESTIONADOS"/>
    <x v="0"/>
    <m/>
    <m/>
    <m/>
    <m/>
    <m/>
  </r>
  <r>
    <n v="335"/>
    <x v="3"/>
    <s v="GOBIERNO"/>
    <s v="ENTIDADES DISTRITALES"/>
    <s v="DEFENSORIA DEL ESPACIO PUBLICO"/>
    <s v="Oficina de Atencion a la Ciudadania | Puede Consolidar | Trasladar Entidades"/>
    <x v="0"/>
    <m/>
    <s v="ESPACIO PUBLICO"/>
    <s v="ESPACIO PUBLICO"/>
    <s v="ESTUDIO DE LA VIABILIDAD DE LAS SOLICITUDES DE ADMINISTRACION DE BIENES PUBLICOS"/>
    <s v="Olga Lucia Mesa Moreno"/>
    <s v="Activo"/>
    <m/>
    <x v="0"/>
    <x v="0"/>
    <s v="En tramite por asignar - trasladar"/>
    <x v="2"/>
    <s v="Solucionado - Por asignacion"/>
    <x v="2"/>
    <s v="MISIONAL"/>
    <m/>
    <s v="false"/>
    <s v="true"/>
    <s v="false"/>
    <m/>
    <m/>
    <s v="false"/>
    <m/>
    <m/>
    <m/>
    <m/>
    <m/>
    <n v="6"/>
    <n v="-7405519723897660"/>
    <n v="4654121528847040"/>
    <m/>
    <m/>
    <d v="2021-12-22T00:00:00"/>
    <d v="2021-12-23T00:00:00"/>
    <d v="2021-12-31T00:09:53"/>
    <d v="2022-01-03T00:00:00"/>
    <m/>
    <s v=" "/>
    <s v=" "/>
    <s v=" "/>
    <s v=" "/>
    <s v=" "/>
    <s v=" "/>
    <d v="2022-01-31T00:00:00"/>
    <n v="20"/>
    <m/>
    <s v=" "/>
    <d v="2021-12-31T07:45:10"/>
    <s v=" "/>
    <x v="0"/>
    <n v="0"/>
    <s v="Registro para atencion"/>
    <s v="Funcionario"/>
    <d v="2022-01-04T00:00:00"/>
    <n v="1"/>
    <n v="0"/>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Natural"/>
    <s v="Natural"/>
    <s v="Peticionario Identificado"/>
    <s v="omesa32"/>
    <s v="En nombre propio"/>
    <s v="Cedula de ciudadania"/>
    <s v="JULIANA  CALA "/>
    <n v="1020794847"/>
    <m/>
    <s v="jcala@fdn.com.co"/>
    <m/>
    <n v="3042501907"/>
    <s v="CL 71 6 14"/>
    <s v="02 - CHAPINERO"/>
    <s v="88 - EL REFUGIO"/>
    <s v="LOS ROSALES"/>
    <n v="6"/>
    <s v="false"/>
    <s v="true"/>
    <m/>
    <m/>
    <n v="1"/>
    <s v="Recibida"/>
    <s v="Por el ciudadano"/>
    <m/>
    <s v="PERIODO ACTUAL"/>
    <s v="Gestion oportuna (DTL)"/>
    <s v=" "/>
    <s v="0-3."/>
    <s v="GESTIONADOS"/>
    <x v="1"/>
    <m/>
    <m/>
    <m/>
    <m/>
    <m/>
  </r>
  <r>
    <n v="92"/>
    <x v="4"/>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3"/>
    <s v="MISIONAL"/>
    <m/>
    <s v="false"/>
    <s v="false"/>
    <s v="false"/>
    <m/>
    <m/>
    <s v="false"/>
    <m/>
    <m/>
    <m/>
    <m/>
    <m/>
    <m/>
    <m/>
    <m/>
    <m/>
    <m/>
    <d v="2021-12-05T00:00:00"/>
    <d v="2021-12-06T00:00:00"/>
    <d v="2021-12-06T10:42:41"/>
    <d v="2021-12-07T00:00:00"/>
    <m/>
    <s v=" "/>
    <s v=" "/>
    <s v=" "/>
    <s v=" "/>
    <s v=" "/>
    <s v=" "/>
    <d v="2022-01-04T00:00:00"/>
    <n v="20"/>
    <m/>
    <s v=" "/>
    <d v="2021-12-06T12:05:22"/>
    <s v=" "/>
    <x v="0"/>
    <n v="0"/>
    <s v="Registro para atencion"/>
    <s v="Funcionario"/>
    <d v="2021-12-09T00:00:00"/>
    <n v="1"/>
    <n v="0"/>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SEBASTIAN  RAMIREZ HENAO"/>
    <n v="1030549158"/>
    <m/>
    <s v="sramirezh@findeter.gov.co"/>
    <n v="3002945589"/>
    <n v="3002945589"/>
    <m/>
    <s v="08 - KENNEDY"/>
    <s v="113 - BAVARIA"/>
    <s v="COOPERATIVA DE SUB-OFICIALES"/>
    <n v="3"/>
    <s v="false"/>
    <s v="true"/>
    <s v="SECRETARIA DE PLANEACION"/>
    <s v="DEFENSORIA DEL ESPACIO PUBLICO"/>
    <n v="1"/>
    <s v="Recibida"/>
    <s v="Por el ciudadano"/>
    <m/>
    <s v="PERIODO ACTUAL"/>
    <s v="Gestion oportuna (DTL)"/>
    <s v=" "/>
    <s v="0-3."/>
    <s v="GESTIONADOS"/>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032637F-328B-40CC-A319-EC9979B8E759}" name="TablaDinámica3" cacheId="24" applyNumberFormats="0" applyBorderFormats="0" applyFontFormats="0" applyPatternFormats="0" applyAlignmentFormats="0" applyWidthHeightFormats="1" dataCaption="Valores" updatedVersion="7" minRefreshableVersion="3" useAutoFormatting="1" rowGrandTotals="0" colGrandTotals="0" itemPrintTitles="1" createdVersion="7" indent="0" compact="0" compactData="0" multipleFieldFilters="0">
  <location ref="A19:H24" firstHeaderRow="1" firstDataRow="1" firstDataCol="8"/>
  <pivotFields count="10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4"/>
        <item x="3"/>
        <item x="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0"/>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1"/>
        <item x="0"/>
        <item x="3"/>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8">
    <field x="1"/>
    <field x="6"/>
    <field x="14"/>
    <field x="15"/>
    <field x="17"/>
    <field x="19"/>
    <field x="55"/>
    <field x="94"/>
  </rowFields>
  <rowItems count="5">
    <i>
      <x/>
      <x/>
      <x/>
      <x/>
      <x v="2"/>
      <x v="2"/>
      <x/>
      <x/>
    </i>
    <i>
      <x v="1"/>
      <x/>
      <x/>
      <x/>
      <x v="1"/>
      <x v="3"/>
      <x/>
      <x v="1"/>
    </i>
    <i>
      <x v="2"/>
      <x/>
      <x/>
      <x/>
      <x v="2"/>
      <x/>
      <x/>
      <x/>
    </i>
    <i>
      <x v="3"/>
      <x/>
      <x/>
      <x/>
      <x v="2"/>
      <x/>
      <x/>
      <x/>
    </i>
    <i>
      <x v="4"/>
      <x/>
      <x/>
      <x/>
      <x/>
      <x v="1"/>
      <x/>
      <x/>
    </i>
  </rowItems>
  <colItems count="1">
    <i/>
  </colItems>
  <formats count="4">
    <format dxfId="10">
      <pivotArea dataOnly="0" labelOnly="1" outline="0" fieldPosition="0">
        <references count="6">
          <reference field="1" count="1" selected="0">
            <x v="0"/>
          </reference>
          <reference field="6" count="0" selected="0"/>
          <reference field="14" count="0" selected="0"/>
          <reference field="15" count="0" selected="0"/>
          <reference field="17" count="1">
            <x v="2"/>
          </reference>
          <reference field="19" count="1" selected="0">
            <x v="2"/>
          </reference>
        </references>
      </pivotArea>
    </format>
    <format dxfId="9">
      <pivotArea dataOnly="0" labelOnly="1" outline="0" fieldPosition="0">
        <references count="6">
          <reference field="1" count="1" selected="0">
            <x v="1"/>
          </reference>
          <reference field="6" count="0" selected="0"/>
          <reference field="14" count="0" selected="0"/>
          <reference field="15" count="0" selected="0"/>
          <reference field="17" count="1">
            <x v="1"/>
          </reference>
          <reference field="19" count="1" selected="0">
            <x v="3"/>
          </reference>
        </references>
      </pivotArea>
    </format>
    <format dxfId="8">
      <pivotArea dataOnly="0" labelOnly="1" outline="0" fieldPosition="0">
        <references count="6">
          <reference field="1" count="1" selected="0">
            <x v="2"/>
          </reference>
          <reference field="6" count="0" selected="0"/>
          <reference field="14" count="0" selected="0"/>
          <reference field="15" count="0" selected="0"/>
          <reference field="17" count="1">
            <x v="2"/>
          </reference>
          <reference field="19" count="1" selected="0">
            <x v="0"/>
          </reference>
        </references>
      </pivotArea>
    </format>
    <format dxfId="7">
      <pivotArea dataOnly="0" labelOnly="1" outline="0" fieldPosition="0">
        <references count="6">
          <reference field="1" count="1" selected="0">
            <x v="4"/>
          </reference>
          <reference field="6" count="0" selected="0"/>
          <reference field="14" count="0" selected="0"/>
          <reference field="15" count="0" selected="0"/>
          <reference field="17" count="1">
            <x v="0"/>
          </reference>
          <reference field="19"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BA987D-A1D3-4FED-A368-28402D407988}" name="Tabla13612" displayName="Tabla13612" ref="A1:CX3" totalsRowShown="0" headerRowDxfId="28">
  <autoFilter ref="A1:CX3" xr:uid="{3ABA987D-A1D3-4FED-A368-28402D407988}"/>
  <sortState ref="A2:CX3">
    <sortCondition descending="1" ref="B2:B3"/>
  </sortState>
  <tableColumns count="102">
    <tableColumn id="1" xr3:uid="{C73699F3-D90F-4E23-9088-2E429BC64E27}" name="Item"/>
    <tableColumn id="2" xr3:uid="{E504BC99-D6FD-42FC-9970-041AEE29F22E}" name="Número petición"/>
    <tableColumn id="3" xr3:uid="{CFCBB18A-A10E-44EA-A965-1B898D44FA6E}" name="Sector"/>
    <tableColumn id="4" xr3:uid="{93135462-8BA3-4495-9886-A994DF848A81}" name="Tipo de entidad"/>
    <tableColumn id="5" xr3:uid="{FA847558-D328-4A2C-9DF1-EB2391FE8CA9}" name="Entidad"/>
    <tableColumn id="6" xr3:uid="{5C157BFA-F65C-4667-B9B7-2A98D5449081}" name="Tipo de dependencia"/>
    <tableColumn id="7" xr3:uid="{8D255F8E-64B2-43FF-8BE1-3F43639AF5BE}" name="Dependencia"/>
    <tableColumn id="8" xr3:uid="{B05AD44F-87E0-4011-B8DE-40A59E52637E}" name="Dependencia hija"/>
    <tableColumn id="9" xr3:uid="{F2B77949-6C11-43B4-8F34-0AAAB777A09E}" name="Tema"/>
    <tableColumn id="10" xr3:uid="{81212E6B-5A1F-4905-AA63-01208257E433}" name="Categoría subtema"/>
    <tableColumn id="11" xr3:uid="{94D256AF-69F5-47B2-835F-CFC7EF9C9FF7}" name="Subtema"/>
    <tableColumn id="12" xr3:uid="{90DB8082-B901-4815-94E8-FEB934C3F53F}" name="Funcionario"/>
    <tableColumn id="13" xr3:uid="{23110B37-B5E7-4F81-A10F-6D94AD6FF7C7}" name="Estado del Usuario"/>
    <tableColumn id="14" xr3:uid="{DB7B2D90-0D44-495C-9069-F8E18EC52451}" name="Punto atención"/>
    <tableColumn id="15" xr3:uid="{5A9338B6-89A1-4189-8E15-BAA9B0CCB4F8}" name="Canal"/>
    <tableColumn id="16" xr3:uid="{20D28808-ACFE-4095-A757-815A991B6043}" name="Tipo petición"/>
    <tableColumn id="17" xr3:uid="{A0195747-059F-4FAA-8C47-0AF8BEB76EEB}" name="Estado petición inicial"/>
    <tableColumn id="18" xr3:uid="{EA22BD6D-870F-4E7C-8239-4179C96E28AF}" name="Estado petición final"/>
    <tableColumn id="19" xr3:uid="{201E8B8A-91B9-4F18-9B19-A3A2BB6F04A6}" name="Estado de la petición"/>
    <tableColumn id="20" xr3:uid="{A5870EF7-9585-423B-A54B-2A5865B3F143}" name="Asunto"/>
    <tableColumn id="21" xr3:uid="{30C1BBD0-C5B3-4747-AE53-727B2EDD1D70}" name="Proceso de calidad"/>
    <tableColumn id="22" xr3:uid="{325F8751-8FDC-470C-BC63-E7B499E85D47}" name="Trámite o servicio"/>
    <tableColumn id="23" xr3:uid="{593F9E2C-9A6B-4A03-8D5A-6A67ACB14A00}" name="Es trámite"/>
    <tableColumn id="24" xr3:uid="{A6CBA7A6-9896-4CF7-A435-D2D533103847}" name="Adjunto"/>
    <tableColumn id="25" xr3:uid="{0CF105FB-CE39-4684-87BC-E9AA3120AE87}" name="Tiene procedencia"/>
    <tableColumn id="26" xr3:uid="{0A073BB8-DF08-481E-8430-C012CA76B43F}" name="Entidad procedencia"/>
    <tableColumn id="27" xr3:uid="{FC5FEF21-7C21-4A55-A5BA-F59C4A5833B3}" name="Radicado de procedencia"/>
    <tableColumn id="28" xr3:uid="{20CC6C31-4164-42EF-9E61-470A5487A8E2}" name="Es copia"/>
    <tableColumn id="29" xr3:uid="{878649FD-84B0-4AEE-ACF7-50F21FEEABD3}" name="Entidad fuente"/>
    <tableColumn id="30" xr3:uid="{EF934ACE-2DB5-464C-A4C1-BE675C39596E}" name="Nota"/>
    <tableColumn id="31" xr3:uid="{EE05AE24-C848-4F04-B4F8-F47672B22993}" name="Localidad de los hechos"/>
    <tableColumn id="32" xr3:uid="{D746F9B9-6942-41F4-AF37-3675D40593C1}" name="UPZ de los hechos"/>
    <tableColumn id="33" xr3:uid="{8BA0F555-2E0A-4B17-9376-9149E056E9D6}" name="Barrio de los hechos"/>
    <tableColumn id="34" xr3:uid="{82CF2457-79B7-4A86-A2E5-82B26B1A5D72}" name="Estrato de los hechos"/>
    <tableColumn id="35" xr3:uid="{8AB2BF01-F355-4212-B3CF-1C1972DA08EC}" name="Longitud de los hechos"/>
    <tableColumn id="36" xr3:uid="{B67CCA96-04BA-4613-B1E3-ECF4CFA1F343}" name="Latitud de los hechos"/>
    <tableColumn id="37" xr3:uid="{5E8870D3-926B-4CAD-A257-908136677DBB}" name="Longitud de registro de la petición"/>
    <tableColumn id="38" xr3:uid="{90C61738-A642-400C-9F39-E98BFCC91DD5}" name="Latitud de registro de la petición"/>
    <tableColumn id="39" xr3:uid="{B6BF8068-38D4-43DD-A26E-F724DDBCB301}" name="Fecha ingreso" dataDxfId="27"/>
    <tableColumn id="40" xr3:uid="{3084EDC0-39CB-43C5-A869-E44303CFA7A6}" name="Fecha registro" dataDxfId="26"/>
    <tableColumn id="41" xr3:uid="{F96A49EC-D650-4980-A07C-AA3B3521988C}" name="Fecha asignación" dataDxfId="25"/>
    <tableColumn id="102" xr3:uid="{6C25F876-0B24-4945-BFFF-F073CBC58D47}" name="Columna1" dataDxfId="24"/>
    <tableColumn id="103" xr3:uid="{B060C8FF-DF8F-4E99-A23F-F55333CCC726}" name="am-pm" dataDxfId="23"/>
    <tableColumn id="42" xr3:uid="{6FFFA449-4B3D-4A21-A028-60EDEA165A7E}" name="Fecha inicio términos" dataDxfId="22"/>
    <tableColumn id="43" xr3:uid="{498C0D4E-6DA5-4008-8F1C-E040EFA07DE4}" name="Número radicado entrada"/>
    <tableColumn id="44" xr3:uid="{A1E4DEA2-A0F0-4ECE-8B20-C26BEDB542C1}" name="Fecha radicado entrada" dataDxfId="21"/>
    <tableColumn id="45" xr3:uid="{54FB4415-3FAA-48C7-990E-6B6892C11B0C}" name="Fecha solicitud aclaración" dataDxfId="20"/>
    <tableColumn id="46" xr3:uid="{A16E122C-0194-4EFF-A3E2-35DEA326E341}" name="Fecha solicitud ampliación" dataDxfId="19"/>
    <tableColumn id="47" xr3:uid="{DE9DE507-6606-471C-BD9D-E35A9D19E00C}" name="Fecha respuesta aclaración" dataDxfId="18"/>
    <tableColumn id="48" xr3:uid="{92ADF025-F05B-46BD-AE83-B741D43F505E}" name="Fecha respuesta ampliación" dataDxfId="17"/>
    <tableColumn id="49" xr3:uid="{C2AC2CDD-17F8-4757-B7DB-9D9E868ACDF3}" name="Fecha reinicio de términos" dataDxfId="16"/>
    <tableColumn id="50" xr3:uid="{76898301-C334-4773-BAB0-BCE33EAE5DAC}" name="Fecha vencimiento" dataDxfId="15"/>
    <tableColumn id="51" xr3:uid="{A7AD9EE8-030B-4CA4-83E9-B5C0B42CFE66}" name="Días para el vencimiento"/>
    <tableColumn id="52" xr3:uid="{E1A87137-3C2D-48D7-8637-75B4A771E369}" name="Número radicado salida"/>
    <tableColumn id="53" xr3:uid="{8C0E68B7-0463-418D-8AF2-815C7FDBF409}" name="Fecha radicado salida" dataDxfId="14"/>
    <tableColumn id="54" xr3:uid="{A38D23A1-724E-4B45-A94A-EA35D72CE911}" name="Fecha finalización" dataDxfId="13"/>
    <tableColumn id="55" xr3:uid="{00008460-19E9-4604-9785-B3B5519AC1AC}" name="Fecha cierre" dataDxfId="12"/>
    <tableColumn id="56" xr3:uid="{67C2D0AE-380B-4926-9A79-594007BC7C7C}" name="Días gestión"/>
    <tableColumn id="57" xr3:uid="{BED5A623-081C-4BA3-8136-8A21C74F9840}" name="Días vencimiento"/>
    <tableColumn id="58" xr3:uid="{3E69752A-4A38-479F-8702-DD1F46F2C921}" name="Actividad"/>
    <tableColumn id="59" xr3:uid="{F0B8A248-49C7-4A89-A009-CEC05E5BB668}" name="Responsable actividad"/>
    <tableColumn id="60" xr3:uid="{C40F4CAC-6319-4A21-B017-219DFE30F334}" name="Fecha fin actividad" dataDxfId="11"/>
    <tableColumn id="61" xr3:uid="{6A675B86-BDF9-46ED-BA6F-A820DF0A57C0}" name="Días de la actividad"/>
    <tableColumn id="62" xr3:uid="{8F3C9B41-A06A-4CFF-9454-DA686A0C8AA0}" name="Días vencimiento actividad"/>
    <tableColumn id="63" xr3:uid="{10081008-22FD-4E9E-A408-F610E2322677}" name="Comentario"/>
    <tableColumn id="64" xr3:uid="{4EC5816F-68D0-4681-B6B6-AE0299B19EB9}" name="Observaciones"/>
    <tableColumn id="65" xr3:uid="{F16A70CB-C979-4311-AE52-6632C9F71C4F}" name="Tipo persona"/>
    <tableColumn id="66" xr3:uid="{7CA028C1-49BD-45BF-9192-10FC57A87C4E}" name="Tipo de peticionario"/>
    <tableColumn id="67" xr3:uid="{96849202-5A7B-4D8B-9AAC-95664FF3062E}" name="Tipo usuario"/>
    <tableColumn id="68" xr3:uid="{C0E77B38-70C5-4156-8DC9-B41BCF29EC6C}" name="Login de usuario"/>
    <tableColumn id="69" xr3:uid="{45AD9A2E-725C-4200-A3F6-D8DDA2A0F956}" name="Tipo de solicitante"/>
    <tableColumn id="70" xr3:uid="{B128D6C7-FEA1-4C9D-A7F4-0E0F4EC40A6A}" name="Tipo de documento"/>
    <tableColumn id="71" xr3:uid="{D28A8BAD-33B6-4DBE-BE33-8ABE769CC502}" name="Nombre peticionario"/>
    <tableColumn id="72" xr3:uid="{0C145E69-3580-4333-AB8C-04F06EA29E01}" name="Número de documento"/>
    <tableColumn id="73" xr3:uid="{84317046-7947-42E2-8D2F-10D85B8A8392}" name="Condición del ciudadano"/>
    <tableColumn id="74" xr3:uid="{3E6D1C50-C4FB-4F00-AF1F-4C3720F4932D}" name="Correo electrónico peticionario"/>
    <tableColumn id="75" xr3:uid="{9837A7C7-3818-4B00-89D0-550CAC3C66DF}" name="Teléfono fijo peticionario"/>
    <tableColumn id="76" xr3:uid="{6C8BF400-5E53-4F13-85FC-A86344912499}" name="Celular peticionario"/>
    <tableColumn id="77" xr3:uid="{358487E5-F0BE-4EE3-B891-6C74273C909A}" name="Dirección residencia peticionario"/>
    <tableColumn id="78" xr3:uid="{013A9EBF-26DF-496C-BFF7-1D0349CE895C}" name="Localidad del ciudadano"/>
    <tableColumn id="79" xr3:uid="{53EB9F55-1D84-4D58-953F-11D6ADB3D8C3}" name="UPZ del ciudadano"/>
    <tableColumn id="80" xr3:uid="{E53667A1-58DA-4103-B1A0-6C490784BDF1}" name="Barrio del ciudadano"/>
    <tableColumn id="81" xr3:uid="{0EF5E0A1-F266-4A07-973C-7024E20CA5CB}" name="Estrato del ciudadano"/>
    <tableColumn id="82" xr3:uid="{A4D7BB45-B5A6-40BD-8141-2A369191BB72}" name="Notificación física"/>
    <tableColumn id="83" xr3:uid="{D650D37D-CD32-43FE-BF57-499646ACB7AD}" name="Notificación electrónica"/>
    <tableColumn id="84" xr3:uid="{5D9644C0-2E70-4EDE-A808-24B9E4E910EA}" name="Entidad que recibe"/>
    <tableColumn id="85" xr3:uid="{27625BCE-39E6-4F7D-942D-66F351D3AC20}" name="Entidad que traslada"/>
    <tableColumn id="86" xr3:uid="{BF7D817F-3054-4FA2-A174-6E492D03A9DA}" name="Transacción entidad"/>
    <tableColumn id="87" xr3:uid="{92971BD2-CF7F-477C-8C1B-D2DA795C50C6}" name="Tipo de ingreso"/>
    <tableColumn id="88" xr3:uid="{EBFF1803-6AD3-40FA-933D-8E5389B4E569}" name="Tipo de registro"/>
    <tableColumn id="89" xr3:uid="{C072D887-A1D9-42CA-8AE6-075641F5149B}" name="Comunes"/>
    <tableColumn id="90" xr3:uid="{C0C691E0-8ECB-4C6E-971C-5ED89F0FD05F}" name="Periodo"/>
    <tableColumn id="91" xr3:uid="{56BA740E-95B2-4D46-8312-21A60C05E2A4}" name="Tipo de gestión"/>
    <tableColumn id="92" xr3:uid="{E7966A35-9E55-4E1C-B9CB-4C91F4B856A1}" name="Tipo de pendiente"/>
    <tableColumn id="93" xr3:uid="{84AE067B-6A9F-4C4A-A802-3397F36D01A8}" name="Gestión en rango días"/>
    <tableColumn id="94" xr3:uid="{B46EC198-0073-486A-9A7E-E3664BDAA35D}" name="Tipo reporte"/>
    <tableColumn id="95" xr3:uid="{EC0B9D5A-C586-4DF5-AD7A-5B2783AF04B3}" name="Tipo reporte por entidad"/>
    <tableColumn id="96" xr3:uid="{605F04AD-A685-462B-A253-AEAB24A3DB02}" name="Tipo de Re-ingreso"/>
    <tableColumn id="97" xr3:uid="{5564AE13-07AB-47F4-AFD3-9CAC045C7354}" name="Estado del reingreso"/>
    <tableColumn id="98" xr3:uid="{3CAFC233-E829-427A-9A33-B0D4B5897A8A}" name="Número de veces de reingreso"/>
    <tableColumn id="99" xr3:uid="{D4B736F3-4961-445A-BEE6-6CD62F110266}" name="Tipo de traslado"/>
    <tableColumn id="100" xr3:uid="{69EE4A3F-79BE-4A56-B3B8-8D215EC15EE6}" name="Exclui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E5C052-EA4B-483A-BDC0-4A68AC0D8E23}" name="Tabla8" displayName="Tabla8" ref="A1:CV6" totalsRowShown="0">
  <autoFilter ref="A1:CV6" xr:uid="{13E5C052-EA4B-483A-BDC0-4A68AC0D8E23}"/>
  <tableColumns count="100">
    <tableColumn id="1" xr3:uid="{C6A54463-A2FB-4248-8C4A-A9963FC96998}" name="Número petición"/>
    <tableColumn id="2" xr3:uid="{CE0B4E4C-3380-4710-A7B3-74CE7A5472DE}" name="Número petición2"/>
    <tableColumn id="3" xr3:uid="{7922353E-988C-447A-8CEB-2C33C873AA16}" name="Sector"/>
    <tableColumn id="4" xr3:uid="{89382BBE-68E8-4AE5-969F-691C67A7538D}" name="Tipo de entidad"/>
    <tableColumn id="5" xr3:uid="{212CC079-D817-4D27-A86A-AFAFBB55E0E1}" name="Entidad"/>
    <tableColumn id="6" xr3:uid="{99434635-B7AA-4BB2-A4A1-C89644F6C60E}" name="Tipo de dependencia"/>
    <tableColumn id="7" xr3:uid="{75A01063-7640-40B3-A87B-253E839C60AB}" name="Dependencia"/>
    <tableColumn id="8" xr3:uid="{9E4B2E04-7365-4F82-8189-FCDBD3933184}" name="Dependencia hija"/>
    <tableColumn id="9" xr3:uid="{3F27935A-B898-4E19-B2AA-427DD2037DEB}" name="Tema"/>
    <tableColumn id="10" xr3:uid="{B4323D5D-ECF4-4F5D-98DD-03D28A12C0F6}" name="Categoría subtema"/>
    <tableColumn id="11" xr3:uid="{FEF93E36-6B1B-4E3B-8771-A9F5608AB3E5}" name="Subtema"/>
    <tableColumn id="12" xr3:uid="{B99898EF-506B-49A6-B126-B120D6227ADB}" name="Funcionario"/>
    <tableColumn id="13" xr3:uid="{E7712403-8756-49F6-A73C-1EBFDAAA9ADE}" name="Estado del Usuario"/>
    <tableColumn id="14" xr3:uid="{4D9AB7F6-E4E0-464C-AE8B-486D5E071696}" name="Punto atención"/>
    <tableColumn id="15" xr3:uid="{02ED90B7-4048-475D-BDEC-0F952DEBEE89}" name="Canal"/>
    <tableColumn id="16" xr3:uid="{FD71CA32-31C2-4118-BF17-A054CA141B84}" name="Tipo petición"/>
    <tableColumn id="17" xr3:uid="{16C7D9CB-5B96-41D2-82AD-A46D0452553E}" name="Estado petición inicial"/>
    <tableColumn id="18" xr3:uid="{906FDA1E-C8ED-4D06-A274-CC2042A80381}" name="Estado petición final"/>
    <tableColumn id="19" xr3:uid="{2F2375E7-F2BB-4D69-BF39-E4FAA621F115}" name="Estado de la petición"/>
    <tableColumn id="20" xr3:uid="{6AC17740-997C-4E7C-BEEC-2066136C4083}" name="Asunto"/>
    <tableColumn id="21" xr3:uid="{969FC58D-D42A-47D6-AF0D-9FDAD640F741}" name="Proceso de calidad"/>
    <tableColumn id="22" xr3:uid="{2CA1AA8E-D5B4-4E6A-90DD-16D88B949B71}" name="Trámite o servicio"/>
    <tableColumn id="23" xr3:uid="{6E52B662-7A8A-4146-83EA-85760E4F6C31}" name="Es trámite"/>
    <tableColumn id="24" xr3:uid="{D0E6FA3C-6DEB-4763-9778-9D2C819B74DA}" name="Adjunto"/>
    <tableColumn id="25" xr3:uid="{ECD0A33F-709D-4B89-8E7F-1733C02A9B3C}" name="Tiene procedencia"/>
    <tableColumn id="26" xr3:uid="{50A7F95C-EEE8-4F78-B5E7-5EC9CD391EE3}" name="Entidad procedencia"/>
    <tableColumn id="27" xr3:uid="{4AF93353-17F9-4068-A11C-880378E51486}" name="Radicado de procedencia"/>
    <tableColumn id="28" xr3:uid="{C98F07E6-DB42-48B3-9B43-7577102D920A}" name="Es copia"/>
    <tableColumn id="29" xr3:uid="{34E51593-552A-4306-B158-3986902C3723}" name="Entidad fuente"/>
    <tableColumn id="30" xr3:uid="{A36CD9F3-4E68-4CBC-BD8A-96D1DDB01029}" name="Nota"/>
    <tableColumn id="31" xr3:uid="{B1AD7E92-29B6-4201-8E31-64A815681300}" name="Localidad de los hechos"/>
    <tableColumn id="32" xr3:uid="{F7CF29DA-DF88-4CEF-8322-6C3BACC5ABBA}" name="UPZ de los hechos"/>
    <tableColumn id="33" xr3:uid="{297FCD39-1189-4784-9AAC-DDD61F8F9A0A}" name="Barrio de los hechos"/>
    <tableColumn id="34" xr3:uid="{C3289A74-940F-41B1-AF48-8FDDB117310E}" name="Estrato de los hechos"/>
    <tableColumn id="35" xr3:uid="{FA665EC1-9C89-49EE-B535-876DB0E3E734}" name="Longitud de los hechos"/>
    <tableColumn id="36" xr3:uid="{923A87EA-AAE2-42B2-835A-49C25A88AED3}" name="Latitud de los hechos"/>
    <tableColumn id="37" xr3:uid="{18AF2CA7-3DD5-4D57-A6AE-CF276B801678}" name="Longitud de registro de la petición"/>
    <tableColumn id="38" xr3:uid="{904B68C7-DD6C-478A-B7C6-D6C1F9C1FFE9}" name="Latitud de registro de la petición"/>
    <tableColumn id="39" xr3:uid="{A9C4F4D2-8A78-4FE4-8FB8-6A5EB9A4684E}" name="Fecha ingreso" dataDxfId="6"/>
    <tableColumn id="40" xr3:uid="{3E68F13F-1EE6-4D3B-8296-B8AD231A9E2D}" name="Fecha registro" dataDxfId="5"/>
    <tableColumn id="41" xr3:uid="{83232C0B-5478-4454-A57F-4186EEA16356}" name="Fecha asignación" dataDxfId="4"/>
    <tableColumn id="42" xr3:uid="{6D2EEA70-F09D-4252-81F6-EF17616FF226}" name="Fecha inicio términos" dataDxfId="3"/>
    <tableColumn id="43" xr3:uid="{625EB2CD-9F67-4941-8F63-363EDC46F761}" name="Número radicado entrada"/>
    <tableColumn id="44" xr3:uid="{BF2AD51B-12CE-4E96-B6BC-F6488843EE03}" name="Fecha radicado entrada"/>
    <tableColumn id="45" xr3:uid="{00721A82-D358-4A26-8622-7994CA8B3C85}" name="Fecha solicitud aclaración"/>
    <tableColumn id="46" xr3:uid="{893C1239-6782-48FB-87DE-9A90F95720DF}" name="Fecha solicitud ampliación"/>
    <tableColumn id="47" xr3:uid="{F6246192-25BB-4739-A968-E4B1A142EE7C}" name="Fecha respuesta aclaración"/>
    <tableColumn id="48" xr3:uid="{83AA68FD-8A2C-4393-B4EC-CD327B34F838}" name="Fecha respuesta ampliación"/>
    <tableColumn id="49" xr3:uid="{8E415EDC-6A4F-46AD-BB61-F2607D666AD0}" name="Fecha reinicio de términos"/>
    <tableColumn id="50" xr3:uid="{5827CC33-9B7D-4A34-8630-4DBB09C842B7}" name="Fecha vencimiento" dataDxfId="2"/>
    <tableColumn id="51" xr3:uid="{31F51C32-E514-4837-BBAC-4F12746BB4F7}" name="Días para el vencimiento"/>
    <tableColumn id="52" xr3:uid="{F06A2AF6-483A-4DCA-A731-2F6B86544A6D}" name="Número radicado salida"/>
    <tableColumn id="53" xr3:uid="{8B621078-9D2E-41A5-9B53-ED89E1C8CFB4}" name="Fecha radicado salida"/>
    <tableColumn id="54" xr3:uid="{3B10F295-5040-4E6F-B6DE-9699CF1BC0E7}" name="Fecha finalización" dataDxfId="1"/>
    <tableColumn id="55" xr3:uid="{0442AD39-A6C0-4BE8-8AFB-7F88FE45C0CE}" name="Fecha cierre"/>
    <tableColumn id="56" xr3:uid="{BF01CD4D-DA81-4465-BC4A-F1E8C2751D0B}" name="Días gestión"/>
    <tableColumn id="57" xr3:uid="{2430CCAB-FCAB-4B1E-A0D4-85657F713F5B}" name="Días vencimiento"/>
    <tableColumn id="58" xr3:uid="{F153AE9E-83DF-48E2-8F11-F58771AAD988}" name="Actividad"/>
    <tableColumn id="59" xr3:uid="{888C5A83-AC15-4A7A-969A-5632E649A2B6}" name="Responsable actividad"/>
    <tableColumn id="60" xr3:uid="{0C950547-E7A8-4D94-A9A2-DCC60B2FD922}" name="Fecha fin actividad" dataDxfId="0"/>
    <tableColumn id="61" xr3:uid="{63E65291-00CA-489C-ADBE-6C3B9206FF9F}" name="Días de la actividad"/>
    <tableColumn id="62" xr3:uid="{56772795-CD5F-48B2-B8BD-55EADAEDB605}" name="Días vencimiento actividad"/>
    <tableColumn id="63" xr3:uid="{2201215E-0AC6-43AF-B3B3-C24EA9D61C14}" name="Comentario"/>
    <tableColumn id="64" xr3:uid="{C3C9C207-86ED-4DA6-932A-0D5544475FA3}" name="Observaciones"/>
    <tableColumn id="65" xr3:uid="{DCFDE7CD-B249-4C91-8F73-1F0B5097431B}" name="Tipo persona"/>
    <tableColumn id="66" xr3:uid="{5623F895-B8F9-45BE-BFA9-4507637E7CCB}" name="Tipo de peticionario"/>
    <tableColumn id="67" xr3:uid="{0B253EB3-E0C6-4481-B92B-731546EBA0C5}" name="Tipo usuario"/>
    <tableColumn id="68" xr3:uid="{A84635A8-7D61-4C56-972B-F919E6319D58}" name="Login de usuario"/>
    <tableColumn id="69" xr3:uid="{F0A7828E-9C84-405E-B256-EC93E5980160}" name="Tipo de solicitante"/>
    <tableColumn id="70" xr3:uid="{D18338CE-C357-4E35-9404-DF1E0D9F7D5C}" name="Tipo de documento"/>
    <tableColumn id="71" xr3:uid="{642ACBE3-6FB9-4E86-BB75-78BB6A5C05A3}" name="Nombre peticionario"/>
    <tableColumn id="72" xr3:uid="{D2E4C109-689B-4985-B7AE-A4835FD00596}" name="Número de documento"/>
    <tableColumn id="73" xr3:uid="{B412D4EC-EE4D-402B-AA3D-9859934D5BC7}" name="Condición del ciudadano"/>
    <tableColumn id="74" xr3:uid="{DEC50969-0302-435C-BB14-D5BFDB2C4CE2}" name="Correo electrónico peticionario"/>
    <tableColumn id="75" xr3:uid="{B1FC8BE3-6212-4996-ABC5-B80ABEC49259}" name="Teléfono fijo peticionario"/>
    <tableColumn id="76" xr3:uid="{07E1AA82-5108-4D0B-A3A8-6C4D48EC3821}" name="Celular peticionario"/>
    <tableColumn id="77" xr3:uid="{EF5FB244-6338-435B-8A01-7539A8FA74B3}" name="Dirección residencia peticionario"/>
    <tableColumn id="78" xr3:uid="{3A183312-0016-4E3F-B9F2-887DA54DF68A}" name="Localidad del ciudadano"/>
    <tableColumn id="79" xr3:uid="{5D957437-2EED-45F3-83BC-6AA9913CD53D}" name="UPZ del ciudadano"/>
    <tableColumn id="80" xr3:uid="{4C45A509-ADD5-41C3-A23A-6E66407E90B6}" name="Barrio del ciudadano"/>
    <tableColumn id="81" xr3:uid="{F768C46F-AEC3-4AD9-BDE1-523584062D19}" name="Estrato del ciudadano"/>
    <tableColumn id="82" xr3:uid="{1A7E3673-DB13-4084-893F-B2524BBA0A1E}" name="Notificación física"/>
    <tableColumn id="83" xr3:uid="{5CF8A970-3047-4AB7-998B-F6E13FBFBF33}" name="Notificación electrónica"/>
    <tableColumn id="84" xr3:uid="{89748AB7-CC27-4E1E-BB29-D1E570B17CCD}" name="Entidad que recibe"/>
    <tableColumn id="85" xr3:uid="{FC474784-3373-484D-9098-8164FAFDC6BA}" name="Entidad que traslada"/>
    <tableColumn id="86" xr3:uid="{7B1DF6D3-FCB4-4539-9C50-77E4E2A433E7}" name="Transacción entidad"/>
    <tableColumn id="87" xr3:uid="{5F71ED36-2318-409D-AD1C-86BDFE18D39B}" name="Tipo de ingreso"/>
    <tableColumn id="88" xr3:uid="{80BF2F2C-0AC6-445E-8DB7-DD2952CC6BD7}" name="Tipo de registro"/>
    <tableColumn id="89" xr3:uid="{88B78B00-4D58-48B5-9242-981D15BD2C7D}" name="Comunes"/>
    <tableColumn id="90" xr3:uid="{1356A576-62E1-47BD-ABD0-5D40A59E4122}" name="Periodo"/>
    <tableColumn id="91" xr3:uid="{79BBFE37-DFAA-4F20-B1EA-D23B40CB594F}" name="Tipo de gestión"/>
    <tableColumn id="92" xr3:uid="{835B8ABC-32AC-41BC-ACF2-9D023ED51A98}" name="Tipo de pendiente"/>
    <tableColumn id="93" xr3:uid="{93678348-B604-4CB2-A906-154B790A7F87}" name="Gestión en rango días"/>
    <tableColumn id="94" xr3:uid="{40E2A94C-6ABB-47D2-A74F-B1DEA5C230DE}" name="Tipo reporte"/>
    <tableColumn id="95" xr3:uid="{185B5D68-72E6-4907-8BC4-0AA313875E77}" name="Tipo reporte por entidad"/>
    <tableColumn id="96" xr3:uid="{AD9CFF09-8B3C-4332-9B06-925226259DE5}" name="Tipo de Re-ingreso"/>
    <tableColumn id="97" xr3:uid="{7E5E5689-2A07-4103-B57D-CB7669D457A4}" name="Estado del reingreso"/>
    <tableColumn id="98" xr3:uid="{6A7DFB1D-7580-4AA9-85EF-194FBA0C710D}" name="Número de veces de reingreso"/>
    <tableColumn id="99" xr3:uid="{F5F9CE03-A28E-4C87-BF8F-7CC63314874D}" name="Tipo de traslado"/>
    <tableColumn id="100" xr3:uid="{10ADA190-7D11-4E70-8090-F009197F9F31}" name="Excluir"/>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53"/>
  <sheetViews>
    <sheetView showGridLines="0" zoomScale="75" zoomScaleNormal="75" workbookViewId="0"/>
  </sheetViews>
  <sheetFormatPr baseColWidth="10" defaultColWidth="0" defaultRowHeight="15" zeroHeight="1" x14ac:dyDescent="0.25"/>
  <cols>
    <col min="1" max="1" width="3.5703125" customWidth="1"/>
    <col min="2" max="2" width="2.5703125" customWidth="1"/>
    <col min="3" max="17" width="11.5703125" customWidth="1"/>
    <col min="18" max="18" width="3.5703125" customWidth="1"/>
    <col min="19" max="16383" width="11.5703125" hidden="1"/>
    <col min="16384" max="16384" width="2.28515625" customWidth="1"/>
  </cols>
  <sheetData>
    <row r="1" spans="16:18" x14ac:dyDescent="0.25">
      <c r="P1" s="17" t="s">
        <v>204</v>
      </c>
      <c r="R1" t="s">
        <v>185</v>
      </c>
    </row>
    <row r="2" spans="16:18" x14ac:dyDescent="0.25"/>
    <row r="3" spans="16:18" x14ac:dyDescent="0.25"/>
    <row r="4" spans="16:18" x14ac:dyDescent="0.25"/>
    <row r="5" spans="16:18" x14ac:dyDescent="0.25"/>
    <row r="6" spans="16:18" x14ac:dyDescent="0.25"/>
    <row r="7" spans="16:18" x14ac:dyDescent="0.25"/>
    <row r="8" spans="16:18" x14ac:dyDescent="0.25"/>
    <row r="9" spans="16:18" x14ac:dyDescent="0.25"/>
    <row r="10" spans="16:18" x14ac:dyDescent="0.25"/>
    <row r="11" spans="16:18" x14ac:dyDescent="0.25"/>
    <row r="12" spans="16:18" x14ac:dyDescent="0.25"/>
    <row r="13" spans="16:18" x14ac:dyDescent="0.25"/>
    <row r="14" spans="16:18" x14ac:dyDescent="0.25"/>
    <row r="15" spans="16:18" x14ac:dyDescent="0.25"/>
    <row r="16" spans="16:1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1" x14ac:dyDescent="0.25"/>
    <row r="34" spans="1:1" x14ac:dyDescent="0.25"/>
    <row r="35" spans="1:1" x14ac:dyDescent="0.25"/>
    <row r="36" spans="1:1" x14ac:dyDescent="0.25"/>
    <row r="37" spans="1:1" x14ac:dyDescent="0.25"/>
    <row r="38" spans="1:1" x14ac:dyDescent="0.25"/>
    <row r="39" spans="1:1" x14ac:dyDescent="0.25"/>
    <row r="40" spans="1:1" hidden="1" x14ac:dyDescent="0.25">
      <c r="A40" t="s">
        <v>131</v>
      </c>
    </row>
    <row r="47" spans="1:1" ht="31.15" hidden="1" customHeight="1" x14ac:dyDescent="0.25"/>
    <row r="49" hidden="1" x14ac:dyDescent="0.25"/>
    <row r="50" hidden="1" x14ac:dyDescent="0.25"/>
    <row r="51" hidden="1" x14ac:dyDescent="0.25"/>
    <row r="52" hidden="1" x14ac:dyDescent="0.25"/>
    <row r="53" hidden="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29"/>
  <sheetViews>
    <sheetView showGridLines="0" zoomScale="60" zoomScaleNormal="60" workbookViewId="0">
      <selection activeCell="B26" sqref="B26:I27"/>
    </sheetView>
  </sheetViews>
  <sheetFormatPr baseColWidth="10" defaultColWidth="0" defaultRowHeight="15" zeroHeight="1" x14ac:dyDescent="0.25"/>
  <cols>
    <col min="1" max="1" width="8.140625" customWidth="1"/>
    <col min="2" max="2" width="23.7109375" customWidth="1"/>
    <col min="3" max="3" width="31.140625" customWidth="1"/>
    <col min="4" max="4" width="21.85546875" customWidth="1"/>
    <col min="5" max="5" width="35" customWidth="1"/>
    <col min="6" max="6" width="46.5703125" customWidth="1"/>
    <col min="7" max="7" width="114.42578125" customWidth="1"/>
    <col min="8" max="8" width="20.140625" customWidth="1"/>
    <col min="9" max="9" width="32.5703125" bestFit="1" customWidth="1"/>
    <col min="10" max="10" width="6.42578125" customWidth="1"/>
    <col min="11" max="16384" width="11.42578125" hidden="1"/>
  </cols>
  <sheetData>
    <row r="1" spans="2:8" x14ac:dyDescent="0.25"/>
    <row r="2" spans="2:8" ht="14.45" customHeight="1" x14ac:dyDescent="0.25">
      <c r="B2" s="5"/>
      <c r="C2" s="5"/>
      <c r="D2" s="5"/>
    </row>
    <row r="3" spans="2:8" x14ac:dyDescent="0.25">
      <c r="B3" s="5"/>
      <c r="C3" s="5"/>
      <c r="D3" s="5"/>
    </row>
    <row r="4" spans="2:8" x14ac:dyDescent="0.25">
      <c r="B4" s="5"/>
      <c r="C4" s="5"/>
      <c r="D4" s="5"/>
    </row>
    <row r="5" spans="2:8" x14ac:dyDescent="0.25">
      <c r="B5" s="5"/>
      <c r="C5" s="5"/>
      <c r="D5" s="5"/>
    </row>
    <row r="6" spans="2:8" x14ac:dyDescent="0.25">
      <c r="B6" s="5"/>
      <c r="C6" s="5"/>
      <c r="D6" s="5"/>
    </row>
    <row r="7" spans="2:8" x14ac:dyDescent="0.25">
      <c r="B7" s="5"/>
      <c r="C7" s="5"/>
      <c r="D7" s="5"/>
    </row>
    <row r="8" spans="2:8" x14ac:dyDescent="0.25">
      <c r="B8" s="5"/>
      <c r="C8" s="5"/>
      <c r="D8" s="5"/>
    </row>
    <row r="9" spans="2:8" ht="34.5" customHeight="1" x14ac:dyDescent="0.25">
      <c r="B9" s="5"/>
      <c r="C9" s="5"/>
      <c r="D9" s="5"/>
    </row>
    <row r="10" spans="2:8" ht="22.5" customHeight="1" x14ac:dyDescent="0.25">
      <c r="B10" s="5"/>
      <c r="C10" s="5"/>
      <c r="D10" s="5"/>
    </row>
    <row r="11" spans="2:8" ht="45" customHeight="1" x14ac:dyDescent="0.25">
      <c r="B11" s="83" t="s">
        <v>235</v>
      </c>
      <c r="C11" s="83"/>
      <c r="D11" s="85"/>
      <c r="E11" s="85"/>
      <c r="F11" s="85"/>
      <c r="G11" s="85"/>
      <c r="H11" s="9"/>
    </row>
    <row r="12" spans="2:8" ht="15" customHeight="1" x14ac:dyDescent="0.25">
      <c r="B12" s="83"/>
      <c r="C12" s="83"/>
      <c r="D12" s="85"/>
      <c r="E12" s="85"/>
      <c r="F12" s="85"/>
      <c r="G12" s="85"/>
      <c r="H12" s="9"/>
    </row>
    <row r="13" spans="2:8" ht="10.5" customHeight="1" x14ac:dyDescent="0.25">
      <c r="B13" s="83"/>
      <c r="C13" s="83"/>
      <c r="D13" s="9"/>
      <c r="E13" s="9"/>
      <c r="F13" s="9"/>
      <c r="G13" s="9"/>
      <c r="H13" s="9"/>
    </row>
    <row r="14" spans="2:8" ht="26.25" customHeight="1" x14ac:dyDescent="0.25">
      <c r="B14" s="83"/>
      <c r="C14" s="83"/>
      <c r="D14" s="84"/>
      <c r="E14" s="84"/>
      <c r="F14" s="84"/>
      <c r="G14" s="84"/>
      <c r="H14" s="84"/>
    </row>
    <row r="15" spans="2:8" ht="18" customHeight="1" x14ac:dyDescent="0.25">
      <c r="D15" s="84"/>
      <c r="E15" s="84"/>
      <c r="F15" s="84"/>
      <c r="G15" s="84"/>
      <c r="H15" s="84"/>
    </row>
    <row r="16" spans="2:8" x14ac:dyDescent="0.25"/>
    <row r="17" spans="2:9" x14ac:dyDescent="0.25"/>
    <row r="18" spans="2:9" ht="15.75" thickBot="1" x14ac:dyDescent="0.3"/>
    <row r="19" spans="2:9" ht="100.5" customHeight="1" x14ac:dyDescent="0.25">
      <c r="B19" s="14" t="s">
        <v>138</v>
      </c>
      <c r="C19" s="15" t="s">
        <v>139</v>
      </c>
      <c r="D19" s="15" t="s">
        <v>140</v>
      </c>
      <c r="E19" s="15" t="s">
        <v>141</v>
      </c>
      <c r="F19" s="15" t="s">
        <v>142</v>
      </c>
      <c r="G19" s="15" t="s">
        <v>143</v>
      </c>
      <c r="H19" s="15" t="s">
        <v>144</v>
      </c>
      <c r="I19" s="16" t="s">
        <v>145</v>
      </c>
    </row>
    <row r="20" spans="2:9" ht="47.25" x14ac:dyDescent="0.25">
      <c r="B20" s="19">
        <f>+'solc. acc.info. junio'!B2</f>
        <v>2312362022</v>
      </c>
      <c r="C20" s="19" t="str">
        <f>VLOOKUP(B20,'solc. acc.info. junio'!B:L,11,0)</f>
        <v>Zulma Yazmin Lopez Vasquez</v>
      </c>
      <c r="D20" s="19" t="str">
        <f>+'solc. acc.info. junio'!O2</f>
        <v>E-MAIL</v>
      </c>
      <c r="E20" s="19" t="str">
        <f>+'solc. acc.info. junio'!P2</f>
        <v>SOLICITUD DE ACCESO A LA INFORMACION</v>
      </c>
      <c r="F20" s="19" t="str">
        <f>+'solc. acc.info. junio'!R2</f>
        <v>Cerrado - Por no competencia</v>
      </c>
      <c r="G20" s="75" t="str">
        <f>+'solc. acc.info. junio'!T2</f>
        <v>DERECHO DE PETICION SOLICITUD DE INFORMACION SOBRE PROYECTO PARA COLOCAR ADOQUINES EN LOS ANDENES DESDE EL PARQUE EL TUNAL HASTA CALLE 33 - LOCALIDAD DE TUNJUELITO</v>
      </c>
      <c r="H20" s="19">
        <f>+'solc. acc.info. junio'!BF2</f>
        <v>1</v>
      </c>
      <c r="I20" s="19" t="str">
        <f>+'solc. acc.info. junio'!CS2</f>
        <v>GESTIONADO</v>
      </c>
    </row>
    <row r="21" spans="2:9" ht="15.75" x14ac:dyDescent="0.25">
      <c r="B21" s="19">
        <f>+'solc. acc.info. junio'!B3</f>
        <v>2285622022</v>
      </c>
      <c r="C21" s="19" t="str">
        <f>VLOOKUP(B21,'solc. acc.info. junio'!B:L,11,0)</f>
        <v>Zulma Yazmin Lopez Vasquez</v>
      </c>
      <c r="D21" s="19" t="str">
        <f>+'solc. acc.info. junio'!O3</f>
        <v>WEB</v>
      </c>
      <c r="E21" s="19" t="str">
        <f>+'solc. acc.info. junio'!P3</f>
        <v>SOLICITUD DE ACCESO A LA INFORMACION</v>
      </c>
      <c r="F21" s="19" t="str">
        <f>+'solc. acc.info. junio'!R3</f>
        <v>Solucionado - Por asignacion</v>
      </c>
      <c r="G21" s="75" t="str">
        <f>+'solc. acc.info. junio'!T3</f>
        <v>SOLICITUD DE INFORMACION SOBRE PROGRAMA DE ERRADICACION ANO 1973</v>
      </c>
      <c r="H21" s="19">
        <f>+'solc. acc.info. junio'!BF3</f>
        <v>1</v>
      </c>
      <c r="I21" s="19" t="str">
        <f>+'solc. acc.info. junio'!CS3</f>
        <v>PENDIENTE</v>
      </c>
    </row>
    <row r="22" spans="2:9" ht="15.75" x14ac:dyDescent="0.25">
      <c r="B22" s="18"/>
      <c r="C22" s="18"/>
      <c r="D22" s="18"/>
      <c r="E22" s="18"/>
      <c r="F22" s="18"/>
      <c r="G22" s="18"/>
      <c r="H22" s="18"/>
      <c r="I22" s="18"/>
    </row>
    <row r="23" spans="2:9" ht="15.75" x14ac:dyDescent="0.25">
      <c r="B23" s="18"/>
      <c r="C23" s="18"/>
      <c r="D23" s="18"/>
      <c r="E23" s="18"/>
      <c r="F23" s="18"/>
      <c r="G23" s="18"/>
      <c r="H23" s="18"/>
      <c r="I23" s="18"/>
    </row>
    <row r="24" spans="2:9" ht="15.75" hidden="1" x14ac:dyDescent="0.25">
      <c r="B24" s="18"/>
      <c r="C24" s="18"/>
      <c r="D24" s="18"/>
      <c r="E24" s="18"/>
      <c r="F24" s="18"/>
      <c r="G24" s="18"/>
      <c r="H24" s="18"/>
      <c r="I24" s="18"/>
    </row>
    <row r="25" spans="2:9" ht="15.75" hidden="1" x14ac:dyDescent="0.25">
      <c r="B25" s="18"/>
      <c r="C25" s="18"/>
      <c r="D25" s="18"/>
      <c r="E25" s="18"/>
      <c r="F25" s="18"/>
      <c r="G25" s="18"/>
      <c r="H25" s="18"/>
      <c r="I25" s="18"/>
    </row>
    <row r="26" spans="2:9" x14ac:dyDescent="0.25"/>
    <row r="27" spans="2:9" x14ac:dyDescent="0.25"/>
    <row r="28" spans="2:9" x14ac:dyDescent="0.25"/>
    <row r="29" spans="2:9" x14ac:dyDescent="0.25"/>
  </sheetData>
  <autoFilter ref="B19:I21" xr:uid="{00000000-0001-0000-0300-000000000000}"/>
  <mergeCells count="3">
    <mergeCell ref="B11:C14"/>
    <mergeCell ref="D14:H15"/>
    <mergeCell ref="D11:G12"/>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50"/>
  <sheetViews>
    <sheetView topLeftCell="A4" zoomScale="75" zoomScaleNormal="75" workbookViewId="0"/>
  </sheetViews>
  <sheetFormatPr baseColWidth="10" defaultColWidth="0" defaultRowHeight="14.45" customHeight="1" zeroHeight="1" x14ac:dyDescent="0.25"/>
  <cols>
    <col min="1" max="1" width="2.5703125" customWidth="1"/>
    <col min="2" max="2" width="4.42578125" customWidth="1"/>
    <col min="3" max="3" width="30.7109375" customWidth="1"/>
    <col min="4" max="4" width="30.140625" customWidth="1"/>
    <col min="5" max="5" width="2" customWidth="1"/>
    <col min="6" max="6" width="30.140625" customWidth="1"/>
    <col min="7" max="7" width="30.7109375" customWidth="1"/>
    <col min="8" max="8" width="3.7109375" customWidth="1"/>
    <col min="9" max="11" width="11.7109375" customWidth="1"/>
    <col min="12" max="15" width="11.5703125" customWidth="1"/>
    <col min="16" max="16384" width="11.5703125" hidden="1"/>
  </cols>
  <sheetData>
    <row r="1" spans="3:4" ht="15" x14ac:dyDescent="0.25"/>
    <row r="2" spans="3:4" ht="15" x14ac:dyDescent="0.25"/>
    <row r="3" spans="3:4" ht="15" x14ac:dyDescent="0.25"/>
    <row r="4" spans="3:4" ht="15" x14ac:dyDescent="0.25"/>
    <row r="5" spans="3:4" ht="15" x14ac:dyDescent="0.25"/>
    <row r="6" spans="3:4" ht="15" x14ac:dyDescent="0.25"/>
    <row r="7" spans="3:4" ht="15" x14ac:dyDescent="0.25"/>
    <row r="8" spans="3:4" ht="15" x14ac:dyDescent="0.25"/>
    <row r="9" spans="3:4" ht="15" x14ac:dyDescent="0.25"/>
    <row r="10" spans="3:4" ht="15" x14ac:dyDescent="0.25"/>
    <row r="11" spans="3:4" ht="15" x14ac:dyDescent="0.25"/>
    <row r="12" spans="3:4" ht="15" x14ac:dyDescent="0.25"/>
    <row r="13" spans="3:4" ht="15" x14ac:dyDescent="0.25"/>
    <row r="14" spans="3:4" ht="15" x14ac:dyDescent="0.25"/>
    <row r="15" spans="3:4" ht="15" customHeight="1" x14ac:dyDescent="0.25">
      <c r="C15" s="86" t="s">
        <v>132</v>
      </c>
      <c r="D15" s="86"/>
    </row>
    <row r="16" spans="3:4" ht="15" customHeight="1" x14ac:dyDescent="0.25">
      <c r="C16" s="86"/>
      <c r="D16" s="86"/>
    </row>
    <row r="17" spans="3:7" ht="20.25" customHeight="1" x14ac:dyDescent="0.25">
      <c r="C17" s="6"/>
    </row>
    <row r="18" spans="3:7" ht="15" customHeight="1" x14ac:dyDescent="0.25">
      <c r="C18" s="93" t="s">
        <v>231</v>
      </c>
      <c r="D18" s="93"/>
      <c r="E18" s="7"/>
      <c r="F18" s="92" t="s">
        <v>234</v>
      </c>
      <c r="G18" s="92"/>
    </row>
    <row r="19" spans="3:7" ht="14.45" customHeight="1" x14ac:dyDescent="0.25">
      <c r="C19" s="93"/>
      <c r="D19" s="93"/>
      <c r="E19" s="7"/>
      <c r="F19" s="92"/>
      <c r="G19" s="92"/>
    </row>
    <row r="20" spans="3:7" ht="21" customHeight="1" x14ac:dyDescent="0.25">
      <c r="C20" s="93"/>
      <c r="D20" s="93"/>
      <c r="E20" s="7"/>
      <c r="F20" s="92"/>
      <c r="G20" s="92"/>
    </row>
    <row r="21" spans="3:7" ht="21" customHeight="1" x14ac:dyDescent="0.25">
      <c r="C21" s="93"/>
      <c r="D21" s="93"/>
      <c r="E21" s="7"/>
      <c r="F21" s="92"/>
      <c r="G21" s="92"/>
    </row>
    <row r="22" spans="3:7" ht="21" customHeight="1" x14ac:dyDescent="0.25">
      <c r="C22" s="93"/>
      <c r="D22" s="93"/>
      <c r="E22" s="7"/>
      <c r="F22" s="92"/>
      <c r="G22" s="92"/>
    </row>
    <row r="23" spans="3:7" ht="21" customHeight="1" x14ac:dyDescent="0.25">
      <c r="C23" s="93"/>
      <c r="D23" s="93"/>
      <c r="E23" s="7"/>
      <c r="F23" s="92"/>
      <c r="G23" s="92"/>
    </row>
    <row r="24" spans="3:7" ht="21" customHeight="1" x14ac:dyDescent="0.25">
      <c r="C24" s="93"/>
      <c r="D24" s="93"/>
      <c r="E24" s="7"/>
      <c r="F24" s="92"/>
      <c r="G24" s="92"/>
    </row>
    <row r="25" spans="3:7" ht="21" customHeight="1" x14ac:dyDescent="0.25">
      <c r="C25" s="93"/>
      <c r="D25" s="93"/>
      <c r="E25" s="7"/>
      <c r="F25" s="92"/>
      <c r="G25" s="92"/>
    </row>
    <row r="26" spans="3:7" ht="21" customHeight="1" x14ac:dyDescent="0.25">
      <c r="C26" s="93"/>
      <c r="D26" s="93"/>
      <c r="E26" s="7"/>
      <c r="F26" s="92"/>
      <c r="G26" s="92"/>
    </row>
    <row r="27" spans="3:7" ht="21" customHeight="1" x14ac:dyDescent="0.25">
      <c r="C27" s="93"/>
      <c r="D27" s="93"/>
      <c r="E27" s="7"/>
      <c r="F27" s="92"/>
      <c r="G27" s="92"/>
    </row>
    <row r="28" spans="3:7" ht="4.5" customHeight="1" x14ac:dyDescent="0.25">
      <c r="C28" s="93"/>
      <c r="D28" s="93"/>
      <c r="E28" s="7"/>
      <c r="F28" s="92"/>
      <c r="G28" s="92"/>
    </row>
    <row r="29" spans="3:7" ht="10.5" hidden="1" customHeight="1" x14ac:dyDescent="0.25">
      <c r="C29" s="93"/>
      <c r="D29" s="93"/>
      <c r="E29" s="7"/>
      <c r="F29" s="92"/>
      <c r="G29" s="92"/>
    </row>
    <row r="30" spans="3:7" ht="15" x14ac:dyDescent="0.25"/>
    <row r="31" spans="3:7" ht="81" customHeight="1" x14ac:dyDescent="0.25">
      <c r="C31" s="2" t="s">
        <v>133</v>
      </c>
      <c r="D31" s="3" t="s">
        <v>134</v>
      </c>
      <c r="E31" s="89" t="s">
        <v>135</v>
      </c>
      <c r="F31" s="90"/>
      <c r="G31" s="4" t="s">
        <v>136</v>
      </c>
    </row>
    <row r="32" spans="3:7" ht="40.5" customHeight="1" x14ac:dyDescent="0.25">
      <c r="C32" s="1">
        <v>2</v>
      </c>
      <c r="D32" s="1">
        <v>1</v>
      </c>
      <c r="E32" s="87">
        <v>1</v>
      </c>
      <c r="F32" s="88"/>
      <c r="G32" s="1">
        <v>0</v>
      </c>
    </row>
    <row r="33" spans="3:9" ht="17.25" customHeight="1" x14ac:dyDescent="0.25">
      <c r="I33" s="5"/>
    </row>
    <row r="34" spans="3:9" ht="27" customHeight="1" x14ac:dyDescent="0.25">
      <c r="C34" s="91" t="s">
        <v>184</v>
      </c>
      <c r="D34" s="91"/>
      <c r="E34" s="91"/>
      <c r="F34" s="91"/>
      <c r="G34" s="91"/>
    </row>
    <row r="35" spans="3:9" ht="15" x14ac:dyDescent="0.25"/>
    <row r="36" spans="3:9" ht="15" x14ac:dyDescent="0.25"/>
    <row r="37" spans="3:9" ht="15" hidden="1" x14ac:dyDescent="0.25"/>
    <row r="43" spans="3:9" ht="15" hidden="1" x14ac:dyDescent="0.25"/>
    <row r="44" spans="3:9" ht="31.15" hidden="1" customHeight="1" x14ac:dyDescent="0.25"/>
    <row r="49" ht="14.45" hidden="1" customHeight="1" x14ac:dyDescent="0.25"/>
    <row r="50" ht="14.45" hidden="1" customHeight="1" x14ac:dyDescent="0.25"/>
  </sheetData>
  <mergeCells count="6">
    <mergeCell ref="C15:D16"/>
    <mergeCell ref="E32:F32"/>
    <mergeCell ref="E31:F31"/>
    <mergeCell ref="C34:G34"/>
    <mergeCell ref="F18:G29"/>
    <mergeCell ref="C18:D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C1:QGM32"/>
  <sheetViews>
    <sheetView showGridLines="0" tabSelected="1" topLeftCell="A22" zoomScale="75" zoomScaleNormal="75" workbookViewId="0">
      <selection activeCell="F26" sqref="F26"/>
    </sheetView>
  </sheetViews>
  <sheetFormatPr baseColWidth="10" defaultColWidth="1.7109375" defaultRowHeight="14.45" customHeight="1" x14ac:dyDescent="0.25"/>
  <cols>
    <col min="1" max="1" width="2.5703125" customWidth="1"/>
    <col min="2" max="2" width="4.42578125" customWidth="1"/>
    <col min="3" max="7" width="25" customWidth="1"/>
    <col min="8" max="9" width="13" customWidth="1"/>
    <col min="10" max="10" width="28.5703125" customWidth="1"/>
    <col min="11" max="11" width="11.42578125" customWidth="1"/>
    <col min="12" max="12" width="48.42578125" customWidth="1"/>
    <col min="13" max="1063" width="0" hidden="1" customWidth="1"/>
    <col min="1064" max="1064" width="0.42578125" customWidth="1"/>
    <col min="1065" max="1253" width="0.42578125" hidden="1" customWidth="1"/>
    <col min="1254" max="5630" width="0" hidden="1" customWidth="1"/>
    <col min="5631" max="5631" width="1.7109375" hidden="1" customWidth="1"/>
    <col min="5632" max="7820" width="0" hidden="1" customWidth="1"/>
    <col min="7821" max="7822" width="1.7109375" hidden="1" customWidth="1"/>
    <col min="7823" max="9108" width="0" hidden="1" customWidth="1"/>
    <col min="9109" max="11686" width="0.5703125" hidden="1" customWidth="1"/>
    <col min="11687" max="11687" width="1.7109375" hidden="1" customWidth="1"/>
    <col min="11688" max="16384" width="0" hidden="1" customWidth="1"/>
  </cols>
  <sheetData>
    <row r="1" ht="15" x14ac:dyDescent="0.25"/>
    <row r="2" ht="15" x14ac:dyDescent="0.25"/>
    <row r="3" ht="15" x14ac:dyDescent="0.25"/>
    <row r="4" ht="15" x14ac:dyDescent="0.25"/>
    <row r="5" ht="15" x14ac:dyDescent="0.25"/>
    <row r="6" ht="15" x14ac:dyDescent="0.25"/>
    <row r="7" ht="15" x14ac:dyDescent="0.25"/>
    <row r="8" ht="15" x14ac:dyDescent="0.25"/>
    <row r="9" ht="15" x14ac:dyDescent="0.25"/>
    <row r="10" ht="15" x14ac:dyDescent="0.25"/>
    <row r="11" ht="15" x14ac:dyDescent="0.25"/>
    <row r="12" ht="15" x14ac:dyDescent="0.25"/>
    <row r="13" ht="15" x14ac:dyDescent="0.25"/>
    <row r="14" ht="15" x14ac:dyDescent="0.25"/>
    <row r="15" ht="15" x14ac:dyDescent="0.25"/>
    <row r="16" ht="15" x14ac:dyDescent="0.25"/>
    <row r="17" spans="3:12" ht="33.75" x14ac:dyDescent="0.5">
      <c r="C17" s="78" t="s">
        <v>137</v>
      </c>
    </row>
    <row r="18" spans="3:12" ht="15" x14ac:dyDescent="0.25"/>
    <row r="19" spans="3:12" ht="78.75" customHeight="1" x14ac:dyDescent="0.25">
      <c r="C19" s="94" t="s">
        <v>243</v>
      </c>
      <c r="D19" s="94"/>
      <c r="E19" s="94"/>
      <c r="F19" s="94"/>
      <c r="G19" s="94"/>
      <c r="H19" s="94"/>
      <c r="I19" s="94"/>
      <c r="J19" s="94"/>
      <c r="K19" s="94"/>
      <c r="L19" s="94"/>
    </row>
    <row r="20" spans="3:12" ht="78.75" customHeight="1" x14ac:dyDescent="0.25">
      <c r="C20" s="94"/>
      <c r="D20" s="94"/>
      <c r="E20" s="94"/>
      <c r="F20" s="94"/>
      <c r="G20" s="94"/>
      <c r="H20" s="94"/>
      <c r="I20" s="94"/>
      <c r="J20" s="94"/>
      <c r="K20" s="94"/>
      <c r="L20" s="94"/>
    </row>
    <row r="21" spans="3:12" ht="42" customHeight="1" x14ac:dyDescent="0.25">
      <c r="C21" s="95" t="s">
        <v>244</v>
      </c>
      <c r="D21" s="95"/>
      <c r="E21" s="95"/>
      <c r="F21" s="95"/>
      <c r="G21" s="95"/>
      <c r="H21" s="95"/>
      <c r="I21" s="95"/>
      <c r="J21" s="95"/>
      <c r="K21" s="95"/>
      <c r="L21" s="95"/>
    </row>
    <row r="22" spans="3:12" ht="52.5" customHeight="1" x14ac:dyDescent="0.25">
      <c r="C22" s="94" t="s">
        <v>247</v>
      </c>
      <c r="D22" s="94"/>
      <c r="E22" s="94"/>
      <c r="F22" s="94"/>
      <c r="G22" s="94"/>
      <c r="H22" s="94"/>
      <c r="I22" s="94"/>
      <c r="J22" s="94"/>
      <c r="K22" s="94"/>
      <c r="L22" s="94"/>
    </row>
    <row r="23" spans="3:12" ht="15" x14ac:dyDescent="0.25"/>
    <row r="24" spans="3:12" ht="70.5" customHeight="1" x14ac:dyDescent="0.25">
      <c r="C24" s="76" t="s">
        <v>236</v>
      </c>
      <c r="D24" s="76" t="s">
        <v>237</v>
      </c>
      <c r="E24" s="76" t="s">
        <v>238</v>
      </c>
      <c r="F24" s="76" t="s">
        <v>239</v>
      </c>
      <c r="G24" s="77" t="s">
        <v>194</v>
      </c>
      <c r="H24" s="100" t="s">
        <v>240</v>
      </c>
      <c r="I24" s="101"/>
      <c r="J24" s="100" t="s">
        <v>241</v>
      </c>
      <c r="K24" s="101"/>
      <c r="L24" s="77" t="s">
        <v>242</v>
      </c>
    </row>
    <row r="25" spans="3:12" ht="54" customHeight="1" x14ac:dyDescent="0.25">
      <c r="C25" s="19">
        <f>'base Solicitudes de Información'!B20</f>
        <v>2312362022</v>
      </c>
      <c r="D25" s="79">
        <v>44728</v>
      </c>
      <c r="E25" s="79">
        <v>44747</v>
      </c>
      <c r="F25" s="79">
        <v>44733</v>
      </c>
      <c r="G25" s="79">
        <v>44734</v>
      </c>
      <c r="H25" s="97">
        <f>NETWORKDAYS.INTL(D25,G25,1,$XFC$25:$XFD36)</f>
        <v>5</v>
      </c>
      <c r="I25" s="97"/>
      <c r="J25" s="98">
        <f>NETWORKDAYS.INTL(F25,G25,1,XFC25:XFD36)</f>
        <v>2</v>
      </c>
      <c r="K25" s="99"/>
      <c r="L25" s="80" t="s">
        <v>245</v>
      </c>
    </row>
    <row r="26" spans="3:12" ht="355.5" customHeight="1" x14ac:dyDescent="0.25">
      <c r="C26" s="19">
        <f>'base Solicitudes de Información'!B21</f>
        <v>2285622022</v>
      </c>
      <c r="D26" s="79">
        <v>44726</v>
      </c>
      <c r="E26" s="79">
        <v>44742</v>
      </c>
      <c r="F26" s="79">
        <v>44729</v>
      </c>
      <c r="G26" s="79">
        <v>44748</v>
      </c>
      <c r="H26" s="97">
        <f>NETWORKDAYS.INTL(D26,G26,1,$XFC$25:$XFD37)</f>
        <v>17</v>
      </c>
      <c r="I26" s="97"/>
      <c r="J26" s="98">
        <f>NETWORKDAYS.INTL(F26,G26,1,XFC26:XFD37)</f>
        <v>14</v>
      </c>
      <c r="K26" s="99"/>
      <c r="L26" s="80" t="s">
        <v>246</v>
      </c>
    </row>
    <row r="27" spans="3:12" ht="15" x14ac:dyDescent="0.25"/>
    <row r="28" spans="3:12" ht="20.25" x14ac:dyDescent="0.3">
      <c r="C28" s="81" t="s">
        <v>248</v>
      </c>
    </row>
    <row r="29" spans="3:12" s="5" customFormat="1" ht="90" customHeight="1" x14ac:dyDescent="0.25">
      <c r="C29" s="94" t="s">
        <v>249</v>
      </c>
      <c r="D29" s="94"/>
      <c r="E29" s="94"/>
      <c r="F29" s="94"/>
      <c r="G29" s="94"/>
      <c r="H29" s="94"/>
      <c r="I29" s="94"/>
      <c r="J29" s="94"/>
      <c r="K29" s="94"/>
      <c r="L29" s="94"/>
    </row>
    <row r="30" spans="3:12" ht="15" x14ac:dyDescent="0.25">
      <c r="C30" s="94"/>
      <c r="D30" s="94"/>
      <c r="E30" s="94"/>
      <c r="F30" s="94"/>
      <c r="G30" s="94"/>
      <c r="H30" s="94"/>
      <c r="I30" s="94"/>
      <c r="J30" s="94"/>
      <c r="K30" s="94"/>
      <c r="L30" s="94"/>
    </row>
    <row r="31" spans="3:12" ht="14.45" customHeight="1" x14ac:dyDescent="0.25">
      <c r="C31" s="82"/>
      <c r="D31" s="82"/>
      <c r="E31" s="82"/>
      <c r="F31" s="82"/>
      <c r="G31" s="82"/>
      <c r="H31" s="82"/>
      <c r="I31" s="82"/>
      <c r="J31" s="82"/>
      <c r="K31" s="82"/>
      <c r="L31" s="82"/>
    </row>
    <row r="32" spans="3:12" ht="46.5" customHeight="1" x14ac:dyDescent="0.25">
      <c r="C32" s="96" t="s">
        <v>250</v>
      </c>
      <c r="D32" s="96"/>
      <c r="E32" s="96"/>
      <c r="F32" s="96"/>
      <c r="G32" s="96"/>
      <c r="H32" s="96"/>
      <c r="I32" s="96"/>
      <c r="J32" s="96"/>
      <c r="K32" s="96"/>
      <c r="L32" s="96"/>
    </row>
  </sheetData>
  <mergeCells count="11">
    <mergeCell ref="C19:L20"/>
    <mergeCell ref="C21:L21"/>
    <mergeCell ref="C22:L22"/>
    <mergeCell ref="C29:L30"/>
    <mergeCell ref="C32:L32"/>
    <mergeCell ref="H25:I25"/>
    <mergeCell ref="J25:K25"/>
    <mergeCell ref="H26:I26"/>
    <mergeCell ref="J26:K26"/>
    <mergeCell ref="H24:I24"/>
    <mergeCell ref="J24:K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C77FE-60D4-4EFB-B510-F5E98E530BEA}">
  <dimension ref="A1:AZ151"/>
  <sheetViews>
    <sheetView workbookViewId="0">
      <selection activeCell="H6" sqref="H6"/>
    </sheetView>
  </sheetViews>
  <sheetFormatPr baseColWidth="10" defaultRowHeight="15" x14ac:dyDescent="0.25"/>
  <cols>
    <col min="1" max="3" width="11.42578125" style="20"/>
    <col min="17" max="17" width="0" style="20" hidden="1" customWidth="1"/>
    <col min="18" max="19" width="14.85546875" hidden="1" customWidth="1"/>
    <col min="20" max="20" width="18.7109375" hidden="1" customWidth="1"/>
    <col min="21" max="21" width="18.5703125" hidden="1" customWidth="1"/>
    <col min="22" max="22" width="14.85546875" hidden="1" customWidth="1"/>
    <col min="23" max="23" width="5.5703125" hidden="1" customWidth="1"/>
    <col min="24" max="25" width="10.85546875" hidden="1" customWidth="1"/>
    <col min="26" max="26" width="14.42578125" customWidth="1"/>
    <col min="27" max="52" width="11.42578125" style="20"/>
  </cols>
  <sheetData>
    <row r="1" spans="2:26" s="20" customFormat="1" x14ac:dyDescent="0.25">
      <c r="R1" s="21" t="s">
        <v>188</v>
      </c>
      <c r="S1" s="10">
        <f ca="1">TODAY()</f>
        <v>44810</v>
      </c>
      <c r="T1"/>
      <c r="U1"/>
      <c r="V1"/>
      <c r="W1"/>
      <c r="X1"/>
      <c r="Y1"/>
      <c r="Z1"/>
    </row>
    <row r="2" spans="2:26" s="20" customFormat="1" ht="15.75" thickBot="1" x14ac:dyDescent="0.3">
      <c r="R2" s="22"/>
      <c r="S2" s="23"/>
      <c r="T2"/>
      <c r="U2"/>
      <c r="V2"/>
      <c r="W2"/>
      <c r="X2"/>
      <c r="Y2"/>
      <c r="Z2" s="5"/>
    </row>
    <row r="3" spans="2:26" s="25" customFormat="1" ht="61.5" x14ac:dyDescent="0.9">
      <c r="B3" s="24" t="s">
        <v>189</v>
      </c>
      <c r="L3" s="102" t="s">
        <v>190</v>
      </c>
      <c r="M3" s="103"/>
      <c r="N3" s="103"/>
      <c r="O3" s="104"/>
      <c r="R3" s="21"/>
      <c r="S3" s="10"/>
      <c r="T3"/>
      <c r="U3"/>
      <c r="V3"/>
      <c r="W3"/>
      <c r="X3"/>
      <c r="Y3"/>
      <c r="Z3"/>
    </row>
    <row r="4" spans="2:26" ht="48.75" thickBot="1" x14ac:dyDescent="0.3">
      <c r="D4" s="26" t="s">
        <v>191</v>
      </c>
      <c r="E4" s="26" t="s">
        <v>192</v>
      </c>
      <c r="F4" s="26" t="s">
        <v>93</v>
      </c>
      <c r="G4" s="26" t="s">
        <v>193</v>
      </c>
      <c r="H4" s="26" t="s">
        <v>194</v>
      </c>
      <c r="I4" s="26" t="s">
        <v>195</v>
      </c>
      <c r="J4" s="26" t="s">
        <v>196</v>
      </c>
      <c r="K4" s="27" t="s">
        <v>190</v>
      </c>
      <c r="L4" s="28" t="s">
        <v>37</v>
      </c>
      <c r="M4" s="29" t="s">
        <v>197</v>
      </c>
      <c r="N4" s="29" t="s">
        <v>198</v>
      </c>
      <c r="O4" s="30" t="s">
        <v>199</v>
      </c>
      <c r="P4" s="31"/>
      <c r="R4" s="32" t="s">
        <v>200</v>
      </c>
      <c r="S4" s="33" t="s">
        <v>48</v>
      </c>
      <c r="T4" s="34" t="s">
        <v>49</v>
      </c>
      <c r="U4" s="33" t="s">
        <v>201</v>
      </c>
      <c r="V4" s="35" t="s">
        <v>202</v>
      </c>
      <c r="W4" s="36"/>
      <c r="X4" s="36"/>
      <c r="Y4" s="37"/>
      <c r="Z4" s="38" t="s">
        <v>203</v>
      </c>
    </row>
    <row r="5" spans="2:26" x14ac:dyDescent="0.25">
      <c r="D5" s="39">
        <f>+'solc. acc.info. junio'!B2</f>
        <v>2312362022</v>
      </c>
      <c r="E5" s="40">
        <f>+'solc. acc.info. junio'!BD2</f>
        <v>44734.414236111108</v>
      </c>
      <c r="F5" s="39" t="str">
        <f>+'solc. acc.info. junio'!CS2</f>
        <v>GESTIONADO</v>
      </c>
      <c r="G5" s="40">
        <f>+'solc. acc.info. junio'!AO2</f>
        <v>44733</v>
      </c>
      <c r="H5" s="40">
        <v>44734</v>
      </c>
      <c r="I5" s="39" t="s">
        <v>232</v>
      </c>
      <c r="J5" s="39">
        <v>9</v>
      </c>
      <c r="K5" s="41">
        <f>NETWORKDAYS.INTL(G5,H5,1,$W4:$W12)</f>
        <v>2</v>
      </c>
      <c r="L5" s="73">
        <v>44728</v>
      </c>
      <c r="M5" s="43">
        <v>10</v>
      </c>
      <c r="N5" s="10">
        <f>WORKDAY(L5,M5,Z$5:Z$22)</f>
        <v>44747</v>
      </c>
      <c r="O5" s="44">
        <f>NETWORKDAYS.INTL(H5,N5,1,Z5:Z22)</f>
        <v>8</v>
      </c>
      <c r="P5" s="43"/>
      <c r="Q5" s="45"/>
      <c r="R5" s="46">
        <v>10</v>
      </c>
      <c r="U5" t="b">
        <f>+N5=K15</f>
        <v>0</v>
      </c>
      <c r="V5" s="44" t="str">
        <f ca="1">IF(N5&lt;TODAY(),"VENCIDA",IF(N5=TODAY(),"VENCE HOY",IF(N5&gt;TODAY(),"POR VENCER")))</f>
        <v>VENCIDA</v>
      </c>
      <c r="Z5" s="10">
        <v>44562</v>
      </c>
    </row>
    <row r="6" spans="2:26" x14ac:dyDescent="0.25">
      <c r="D6" s="39">
        <f>+'solc. acc.info. junio'!B3</f>
        <v>2285622022</v>
      </c>
      <c r="E6" s="40">
        <f>+'solc. acc.info. junio'!BD3</f>
        <v>44733.408912037034</v>
      </c>
      <c r="F6" s="39" t="str">
        <f>+'solc. acc.info. junio'!CS3</f>
        <v>PENDIENTE</v>
      </c>
      <c r="G6" s="40">
        <f>+'solc. acc.info. junio'!AO3</f>
        <v>44729</v>
      </c>
      <c r="H6" s="48">
        <v>44756</v>
      </c>
      <c r="I6" s="48" t="s">
        <v>233</v>
      </c>
      <c r="J6" s="49">
        <v>11</v>
      </c>
      <c r="K6" s="50">
        <f>NETWORKDAYS.INTL(G6,H6,1,W4:W12)</f>
        <v>20</v>
      </c>
      <c r="L6" s="74">
        <v>44726</v>
      </c>
      <c r="M6" s="51">
        <v>10</v>
      </c>
      <c r="N6" s="10">
        <f t="shared" ref="N6" si="0">WORKDAY(L6,M6,Z$5:Z$22)</f>
        <v>44742</v>
      </c>
      <c r="O6" s="44">
        <f>NETWORKDAYS.INTL(H6,N6,1,Z6:Z23)</f>
        <v>-10</v>
      </c>
      <c r="P6" s="52"/>
      <c r="R6" s="46">
        <v>15</v>
      </c>
      <c r="S6" s="10">
        <f t="shared" ref="S6:S69" si="1">WORKDAY(I16,R6,Z$5:Z$22)</f>
        <v>20</v>
      </c>
      <c r="T6" s="53">
        <f t="shared" ref="T6:T69" si="2">NETWORKDAYS.INTL($J$1,S6,1,Z6:Z23)</f>
        <v>15</v>
      </c>
      <c r="U6" t="b">
        <f t="shared" ref="U6:U69" si="3">+S6=K16</f>
        <v>0</v>
      </c>
      <c r="V6" s="44" t="str">
        <f t="shared" ref="V6:V69" ca="1" si="4">IF(S6&lt;TODAY(),"VENCIDA",IF(S6=TODAY(),"VENCE HOY",IF(S6&gt;TODAY(),"POR VENCER")))</f>
        <v>VENCIDA</v>
      </c>
      <c r="Z6" s="10">
        <v>44571</v>
      </c>
    </row>
    <row r="7" spans="2:26" x14ac:dyDescent="0.25">
      <c r="D7" s="39"/>
      <c r="E7" s="40"/>
      <c r="F7" s="39"/>
      <c r="G7" s="40"/>
      <c r="H7" s="40"/>
      <c r="I7" s="40"/>
      <c r="J7" s="39"/>
      <c r="K7" s="41"/>
      <c r="L7" s="42"/>
      <c r="M7" s="43"/>
      <c r="N7" s="10"/>
      <c r="O7" s="44"/>
      <c r="P7" s="43"/>
      <c r="R7" s="46">
        <v>15</v>
      </c>
      <c r="S7" s="10">
        <f t="shared" si="1"/>
        <v>20</v>
      </c>
      <c r="T7" s="53">
        <f t="shared" si="2"/>
        <v>15</v>
      </c>
      <c r="U7" t="b">
        <f t="shared" si="3"/>
        <v>0</v>
      </c>
      <c r="V7" s="44" t="str">
        <f t="shared" ca="1" si="4"/>
        <v>VENCIDA</v>
      </c>
      <c r="Z7" s="10">
        <v>44641</v>
      </c>
    </row>
    <row r="8" spans="2:26" x14ac:dyDescent="0.25">
      <c r="D8" s="47"/>
      <c r="E8" s="48"/>
      <c r="F8" s="47"/>
      <c r="G8" s="48"/>
      <c r="H8" s="48"/>
      <c r="I8" s="54"/>
      <c r="J8" s="47"/>
      <c r="K8" s="55"/>
      <c r="L8" s="42"/>
      <c r="M8" s="56"/>
      <c r="N8" s="10"/>
      <c r="O8" s="44"/>
      <c r="P8" s="56"/>
      <c r="R8" s="46">
        <v>15</v>
      </c>
      <c r="S8" s="10">
        <f t="shared" si="1"/>
        <v>20</v>
      </c>
      <c r="T8" s="53">
        <f t="shared" si="2"/>
        <v>15</v>
      </c>
      <c r="U8" t="b">
        <f t="shared" si="3"/>
        <v>0</v>
      </c>
      <c r="V8" s="44" t="str">
        <f t="shared" ca="1" si="4"/>
        <v>VENCIDA</v>
      </c>
      <c r="Z8" s="10">
        <v>44665</v>
      </c>
    </row>
    <row r="9" spans="2:26" x14ac:dyDescent="0.25">
      <c r="D9" s="39"/>
      <c r="E9" s="40"/>
      <c r="F9" s="39"/>
      <c r="G9" s="40"/>
      <c r="H9" s="40"/>
      <c r="I9" s="39"/>
      <c r="J9" s="39"/>
      <c r="K9" s="41"/>
      <c r="L9" s="42"/>
      <c r="M9" s="43"/>
      <c r="N9" s="10"/>
      <c r="O9" s="44"/>
      <c r="P9" s="43"/>
      <c r="R9" s="46">
        <v>15</v>
      </c>
      <c r="S9" s="10">
        <f t="shared" si="1"/>
        <v>20</v>
      </c>
      <c r="T9" s="53">
        <f t="shared" si="2"/>
        <v>15</v>
      </c>
      <c r="U9" t="b">
        <f t="shared" si="3"/>
        <v>0</v>
      </c>
      <c r="V9" s="44" t="str">
        <f t="shared" ca="1" si="4"/>
        <v>VENCIDA</v>
      </c>
      <c r="Z9" s="10">
        <v>44666</v>
      </c>
    </row>
    <row r="10" spans="2:26" ht="15.75" thickBot="1" x14ac:dyDescent="0.3">
      <c r="C10" s="57"/>
      <c r="D10" s="58"/>
      <c r="E10" s="59"/>
      <c r="F10" s="58"/>
      <c r="G10" s="59"/>
      <c r="H10" s="59"/>
      <c r="I10" s="59"/>
      <c r="J10" s="58"/>
      <c r="K10" s="60"/>
      <c r="L10" s="61"/>
      <c r="M10" s="62"/>
      <c r="N10" s="63"/>
      <c r="O10" s="44"/>
      <c r="P10" s="56"/>
      <c r="R10" s="46">
        <v>15</v>
      </c>
      <c r="S10" s="10">
        <f t="shared" si="1"/>
        <v>20</v>
      </c>
      <c r="T10" s="53">
        <f t="shared" si="2"/>
        <v>15</v>
      </c>
      <c r="U10" t="b">
        <f t="shared" si="3"/>
        <v>0</v>
      </c>
      <c r="V10" s="44" t="str">
        <f t="shared" ca="1" si="4"/>
        <v>VENCIDA</v>
      </c>
      <c r="Z10" s="10">
        <v>44682</v>
      </c>
    </row>
    <row r="11" spans="2:26" x14ac:dyDescent="0.25">
      <c r="D11" s="20"/>
      <c r="E11" s="20"/>
      <c r="F11" s="20"/>
      <c r="G11" s="20"/>
      <c r="H11" s="20"/>
      <c r="I11" s="20"/>
      <c r="J11" s="20"/>
      <c r="K11" s="20"/>
      <c r="L11" s="20"/>
      <c r="M11" s="20"/>
      <c r="N11" s="20"/>
      <c r="O11" s="20"/>
      <c r="P11" s="20"/>
      <c r="R11" s="46">
        <v>15</v>
      </c>
      <c r="S11" s="10">
        <f t="shared" si="1"/>
        <v>20</v>
      </c>
      <c r="T11" s="53">
        <f t="shared" si="2"/>
        <v>15</v>
      </c>
      <c r="U11" t="b">
        <f t="shared" si="3"/>
        <v>0</v>
      </c>
      <c r="V11" s="44" t="str">
        <f t="shared" ca="1" si="4"/>
        <v>VENCIDA</v>
      </c>
      <c r="Z11" s="10">
        <v>44711</v>
      </c>
    </row>
    <row r="12" spans="2:26" x14ac:dyDescent="0.25">
      <c r="D12" s="20"/>
      <c r="E12" s="20"/>
      <c r="F12" s="20"/>
      <c r="G12" s="20"/>
      <c r="H12" s="20"/>
      <c r="I12" s="20"/>
      <c r="J12" s="20"/>
      <c r="K12" s="20"/>
      <c r="L12" s="20"/>
      <c r="M12" s="20"/>
      <c r="N12" s="20"/>
      <c r="O12" s="20"/>
      <c r="P12" s="20"/>
      <c r="R12" s="46">
        <v>15</v>
      </c>
      <c r="S12" s="10">
        <f t="shared" si="1"/>
        <v>20</v>
      </c>
      <c r="T12" s="53">
        <f t="shared" si="2"/>
        <v>15</v>
      </c>
      <c r="U12" t="b">
        <f t="shared" si="3"/>
        <v>0</v>
      </c>
      <c r="V12" s="44" t="str">
        <f t="shared" ca="1" si="4"/>
        <v>VENCIDA</v>
      </c>
      <c r="Z12" s="10">
        <v>44732</v>
      </c>
    </row>
    <row r="13" spans="2:26" x14ac:dyDescent="0.25">
      <c r="D13" s="20"/>
      <c r="E13" s="20"/>
      <c r="F13" s="20"/>
      <c r="G13" s="20"/>
      <c r="H13" s="20"/>
      <c r="I13" s="20"/>
      <c r="J13" s="20"/>
      <c r="K13" s="20"/>
      <c r="L13" s="20"/>
      <c r="M13" s="20"/>
      <c r="N13" s="20"/>
      <c r="O13" s="20"/>
      <c r="P13" s="20"/>
      <c r="R13" s="46">
        <v>15</v>
      </c>
      <c r="S13" s="10">
        <f t="shared" si="1"/>
        <v>20</v>
      </c>
      <c r="T13" s="53">
        <f t="shared" si="2"/>
        <v>15</v>
      </c>
      <c r="U13" t="b">
        <f t="shared" si="3"/>
        <v>0</v>
      </c>
      <c r="V13" s="44" t="str">
        <f t="shared" ca="1" si="4"/>
        <v>VENCIDA</v>
      </c>
      <c r="Z13" s="10">
        <v>44739</v>
      </c>
    </row>
    <row r="14" spans="2:26" x14ac:dyDescent="0.25">
      <c r="D14" s="20"/>
      <c r="E14" s="20"/>
      <c r="F14" s="20"/>
      <c r="G14" s="20"/>
      <c r="H14" s="20"/>
      <c r="I14" s="20"/>
      <c r="J14" s="20"/>
      <c r="K14" s="20"/>
      <c r="L14" s="20"/>
      <c r="M14" s="20"/>
      <c r="N14" s="20"/>
      <c r="O14" s="20"/>
      <c r="P14" s="20"/>
      <c r="R14" s="46">
        <v>15</v>
      </c>
      <c r="S14" s="10">
        <f t="shared" si="1"/>
        <v>20</v>
      </c>
      <c r="T14" s="53">
        <f t="shared" si="2"/>
        <v>15</v>
      </c>
      <c r="U14" t="b">
        <f t="shared" si="3"/>
        <v>0</v>
      </c>
      <c r="V14" s="44" t="str">
        <f t="shared" ca="1" si="4"/>
        <v>VENCIDA</v>
      </c>
      <c r="Z14" s="10">
        <v>44746</v>
      </c>
    </row>
    <row r="15" spans="2:26" x14ac:dyDescent="0.25">
      <c r="D15" s="20"/>
      <c r="E15" s="20"/>
      <c r="F15" s="64"/>
      <c r="G15" s="20"/>
      <c r="H15" s="20"/>
      <c r="I15" s="20"/>
      <c r="J15" s="20"/>
      <c r="K15" s="20"/>
      <c r="L15" s="20"/>
      <c r="M15" s="20"/>
      <c r="N15" s="20"/>
      <c r="O15" s="20"/>
      <c r="P15" s="20"/>
      <c r="R15" s="46">
        <v>15</v>
      </c>
      <c r="S15" s="10">
        <f t="shared" si="1"/>
        <v>20</v>
      </c>
      <c r="T15" s="53">
        <f t="shared" si="2"/>
        <v>15</v>
      </c>
      <c r="U15" t="b">
        <f t="shared" si="3"/>
        <v>0</v>
      </c>
      <c r="V15" s="44" t="str">
        <f t="shared" ca="1" si="4"/>
        <v>VENCIDA</v>
      </c>
      <c r="Z15" s="10">
        <v>44762</v>
      </c>
    </row>
    <row r="16" spans="2:26" x14ac:dyDescent="0.25">
      <c r="D16" s="20"/>
      <c r="E16" s="20"/>
      <c r="F16" s="65"/>
      <c r="G16" s="20"/>
      <c r="H16" s="20"/>
      <c r="I16" s="20"/>
      <c r="J16" s="20"/>
      <c r="K16" s="20"/>
      <c r="L16" s="20"/>
      <c r="M16" s="20"/>
      <c r="N16" s="20"/>
      <c r="O16" s="20"/>
      <c r="P16" s="20"/>
      <c r="R16" s="46">
        <v>15</v>
      </c>
      <c r="S16" s="10">
        <f t="shared" si="1"/>
        <v>20</v>
      </c>
      <c r="T16" s="53">
        <f t="shared" si="2"/>
        <v>15</v>
      </c>
      <c r="U16" t="b">
        <f t="shared" si="3"/>
        <v>0</v>
      </c>
      <c r="V16" s="44" t="str">
        <f t="shared" ca="1" si="4"/>
        <v>VENCIDA</v>
      </c>
      <c r="Z16" s="10">
        <v>44780</v>
      </c>
    </row>
    <row r="17" spans="4:26" x14ac:dyDescent="0.25">
      <c r="D17" s="20"/>
      <c r="E17" s="20"/>
      <c r="F17" s="20"/>
      <c r="G17" s="20"/>
      <c r="H17" s="20"/>
      <c r="I17" s="20"/>
      <c r="J17" s="20"/>
      <c r="K17" s="20"/>
      <c r="L17" s="20"/>
      <c r="M17" s="20"/>
      <c r="N17" s="20"/>
      <c r="O17" s="20"/>
      <c r="P17" s="20"/>
      <c r="R17" s="46">
        <v>15</v>
      </c>
      <c r="S17" s="10">
        <f t="shared" si="1"/>
        <v>20</v>
      </c>
      <c r="T17" s="53">
        <f t="shared" si="2"/>
        <v>15</v>
      </c>
      <c r="U17" t="b">
        <f t="shared" si="3"/>
        <v>0</v>
      </c>
      <c r="V17" s="44" t="str">
        <f t="shared" ca="1" si="4"/>
        <v>VENCIDA</v>
      </c>
      <c r="Z17" s="10">
        <v>44788</v>
      </c>
    </row>
    <row r="18" spans="4:26" x14ac:dyDescent="0.25">
      <c r="D18" s="20"/>
      <c r="E18" s="20"/>
      <c r="F18" s="64"/>
      <c r="G18" s="20"/>
      <c r="H18" s="20"/>
      <c r="I18" s="20"/>
      <c r="J18" s="20"/>
      <c r="K18" s="20"/>
      <c r="L18" s="20"/>
      <c r="M18" s="20"/>
      <c r="N18" s="20"/>
      <c r="O18" s="20"/>
      <c r="P18" s="20"/>
      <c r="R18" s="46">
        <v>15</v>
      </c>
      <c r="S18" s="10">
        <f t="shared" si="1"/>
        <v>20</v>
      </c>
      <c r="T18" s="53">
        <f t="shared" si="2"/>
        <v>15</v>
      </c>
      <c r="U18" t="b">
        <f t="shared" si="3"/>
        <v>0</v>
      </c>
      <c r="V18" s="44" t="str">
        <f t="shared" ca="1" si="4"/>
        <v>VENCIDA</v>
      </c>
      <c r="Z18" s="10">
        <v>44851</v>
      </c>
    </row>
    <row r="19" spans="4:26" x14ac:dyDescent="0.25">
      <c r="D19" s="20"/>
      <c r="E19" s="20"/>
      <c r="F19" s="66"/>
      <c r="G19" s="20"/>
      <c r="H19" s="20"/>
      <c r="I19" s="20"/>
      <c r="J19" s="20"/>
      <c r="K19" s="20"/>
      <c r="L19" s="20"/>
      <c r="M19" s="20"/>
      <c r="N19" s="20"/>
      <c r="O19" s="20"/>
      <c r="P19" s="20"/>
      <c r="R19" s="46">
        <v>30</v>
      </c>
      <c r="S19" s="10">
        <f t="shared" si="1"/>
        <v>41</v>
      </c>
      <c r="T19" s="53">
        <f t="shared" si="2"/>
        <v>30</v>
      </c>
      <c r="U19" t="b">
        <f t="shared" si="3"/>
        <v>0</v>
      </c>
      <c r="V19" s="44" t="str">
        <f t="shared" ca="1" si="4"/>
        <v>VENCIDA</v>
      </c>
      <c r="Z19" s="10">
        <v>44872</v>
      </c>
    </row>
    <row r="20" spans="4:26" x14ac:dyDescent="0.25">
      <c r="D20" s="20"/>
      <c r="E20" s="20"/>
      <c r="F20" s="20"/>
      <c r="G20" s="20"/>
      <c r="H20" s="20"/>
      <c r="I20" s="20"/>
      <c r="J20" s="20"/>
      <c r="K20" s="20"/>
      <c r="L20" s="20"/>
      <c r="M20" s="20"/>
      <c r="N20" s="20"/>
      <c r="O20" s="20"/>
      <c r="P20" s="20"/>
      <c r="R20" s="46">
        <v>15</v>
      </c>
      <c r="S20" s="10">
        <f t="shared" si="1"/>
        <v>20</v>
      </c>
      <c r="T20" s="53">
        <f t="shared" si="2"/>
        <v>15</v>
      </c>
      <c r="U20" t="b">
        <f t="shared" si="3"/>
        <v>0</v>
      </c>
      <c r="V20" s="44" t="str">
        <f t="shared" ca="1" si="4"/>
        <v>VENCIDA</v>
      </c>
      <c r="Z20" s="10">
        <v>44879</v>
      </c>
    </row>
    <row r="21" spans="4:26" x14ac:dyDescent="0.25">
      <c r="D21" s="20"/>
      <c r="E21" s="20"/>
      <c r="F21" s="64"/>
      <c r="G21" s="20"/>
      <c r="H21" s="20"/>
      <c r="I21" s="20"/>
      <c r="J21" s="20"/>
      <c r="K21" s="20"/>
      <c r="L21" s="20"/>
      <c r="M21" s="20"/>
      <c r="N21" s="20"/>
      <c r="O21" s="20"/>
      <c r="P21" s="20"/>
      <c r="R21" s="46">
        <v>15</v>
      </c>
      <c r="S21" s="10">
        <f t="shared" si="1"/>
        <v>20</v>
      </c>
      <c r="T21" s="53">
        <f t="shared" si="2"/>
        <v>15</v>
      </c>
      <c r="U21" t="b">
        <f t="shared" si="3"/>
        <v>0</v>
      </c>
      <c r="V21" s="44" t="str">
        <f t="shared" ca="1" si="4"/>
        <v>VENCIDA</v>
      </c>
      <c r="Z21" s="10">
        <v>44903</v>
      </c>
    </row>
    <row r="22" spans="4:26" x14ac:dyDescent="0.25">
      <c r="D22" s="20"/>
      <c r="E22" s="20"/>
      <c r="F22" s="66"/>
      <c r="G22" s="20"/>
      <c r="H22" s="20"/>
      <c r="I22" s="20"/>
      <c r="J22" s="20"/>
      <c r="K22" s="20"/>
      <c r="L22" s="20"/>
      <c r="M22" s="20"/>
      <c r="N22" s="20"/>
      <c r="O22" s="20"/>
      <c r="P22" s="20"/>
      <c r="R22" s="46">
        <v>15</v>
      </c>
      <c r="S22" s="10">
        <f t="shared" si="1"/>
        <v>20</v>
      </c>
      <c r="T22" s="53">
        <f t="shared" si="2"/>
        <v>15</v>
      </c>
      <c r="U22" t="b">
        <f t="shared" si="3"/>
        <v>0</v>
      </c>
      <c r="V22" s="44" t="str">
        <f t="shared" ca="1" si="4"/>
        <v>VENCIDA</v>
      </c>
      <c r="Z22" s="10">
        <v>44920</v>
      </c>
    </row>
    <row r="23" spans="4:26" x14ac:dyDescent="0.25">
      <c r="D23" s="20"/>
      <c r="E23" s="20"/>
      <c r="F23" s="20"/>
      <c r="G23" s="20"/>
      <c r="H23" s="20"/>
      <c r="I23" s="20"/>
      <c r="J23" s="20"/>
      <c r="K23" s="20"/>
      <c r="L23" s="20"/>
      <c r="M23" s="20"/>
      <c r="N23" s="20"/>
      <c r="O23" s="20"/>
      <c r="P23" s="20"/>
      <c r="R23" s="46">
        <v>15</v>
      </c>
      <c r="S23" s="10">
        <f t="shared" si="1"/>
        <v>20</v>
      </c>
      <c r="T23" s="53">
        <f t="shared" si="2"/>
        <v>15</v>
      </c>
      <c r="U23" t="b">
        <f t="shared" si="3"/>
        <v>0</v>
      </c>
      <c r="V23" s="44" t="str">
        <f t="shared" ca="1" si="4"/>
        <v>VENCIDA</v>
      </c>
    </row>
    <row r="24" spans="4:26" x14ac:dyDescent="0.25">
      <c r="D24" s="20"/>
      <c r="E24" s="20"/>
      <c r="F24" s="64"/>
      <c r="G24" s="20"/>
      <c r="H24" s="20"/>
      <c r="I24" s="20"/>
      <c r="J24" s="20"/>
      <c r="K24" s="20"/>
      <c r="L24" s="20"/>
      <c r="M24" s="20"/>
      <c r="N24" s="20"/>
      <c r="O24" s="20"/>
      <c r="P24" s="20"/>
      <c r="R24" s="46">
        <v>15</v>
      </c>
      <c r="S24" s="10">
        <f t="shared" si="1"/>
        <v>20</v>
      </c>
      <c r="T24" s="53">
        <f t="shared" si="2"/>
        <v>15</v>
      </c>
      <c r="U24" t="b">
        <f t="shared" si="3"/>
        <v>0</v>
      </c>
      <c r="V24" s="44" t="str">
        <f t="shared" ca="1" si="4"/>
        <v>VENCIDA</v>
      </c>
    </row>
    <row r="25" spans="4:26" x14ac:dyDescent="0.25">
      <c r="D25" s="20"/>
      <c r="E25" s="20"/>
      <c r="F25" s="64"/>
      <c r="G25" s="20"/>
      <c r="H25" s="20"/>
      <c r="I25" s="20"/>
      <c r="J25" s="20"/>
      <c r="K25" s="20"/>
      <c r="L25" s="20"/>
      <c r="M25" s="20"/>
      <c r="N25" s="20"/>
      <c r="O25" s="20"/>
      <c r="P25" s="20"/>
      <c r="R25" s="46">
        <v>15</v>
      </c>
      <c r="S25" s="10">
        <f t="shared" si="1"/>
        <v>20</v>
      </c>
      <c r="T25" s="53">
        <f t="shared" si="2"/>
        <v>15</v>
      </c>
      <c r="U25" t="b">
        <f t="shared" si="3"/>
        <v>0</v>
      </c>
      <c r="V25" s="44" t="str">
        <f t="shared" ca="1" si="4"/>
        <v>VENCIDA</v>
      </c>
    </row>
    <row r="26" spans="4:26" x14ac:dyDescent="0.25">
      <c r="D26" s="20"/>
      <c r="E26" s="20"/>
      <c r="F26" s="64"/>
      <c r="G26" s="20"/>
      <c r="H26" s="20"/>
      <c r="I26" s="20"/>
      <c r="J26" s="20"/>
      <c r="K26" s="20"/>
      <c r="L26" s="20"/>
      <c r="M26" s="20"/>
      <c r="N26" s="20"/>
      <c r="O26" s="20"/>
      <c r="P26" s="20"/>
      <c r="R26" s="46">
        <v>30</v>
      </c>
      <c r="S26" s="10">
        <f t="shared" si="1"/>
        <v>41</v>
      </c>
      <c r="T26" s="53">
        <f t="shared" si="2"/>
        <v>30</v>
      </c>
      <c r="U26" t="b">
        <f t="shared" si="3"/>
        <v>0</v>
      </c>
      <c r="V26" s="44" t="str">
        <f t="shared" ca="1" si="4"/>
        <v>VENCIDA</v>
      </c>
    </row>
    <row r="27" spans="4:26" x14ac:dyDescent="0.25">
      <c r="F27" s="67"/>
      <c r="R27" s="46">
        <v>15</v>
      </c>
      <c r="S27" s="10">
        <f t="shared" si="1"/>
        <v>20</v>
      </c>
      <c r="T27" s="53">
        <f t="shared" si="2"/>
        <v>15</v>
      </c>
      <c r="U27" t="b">
        <f t="shared" si="3"/>
        <v>0</v>
      </c>
      <c r="V27" s="44" t="str">
        <f t="shared" ca="1" si="4"/>
        <v>VENCIDA</v>
      </c>
    </row>
    <row r="28" spans="4:26" x14ac:dyDescent="0.25">
      <c r="R28" s="46">
        <v>15</v>
      </c>
      <c r="S28" s="10">
        <f t="shared" si="1"/>
        <v>20</v>
      </c>
      <c r="T28" s="53">
        <f t="shared" si="2"/>
        <v>15</v>
      </c>
      <c r="U28" t="b">
        <f t="shared" si="3"/>
        <v>0</v>
      </c>
      <c r="V28" s="44" t="str">
        <f t="shared" ca="1" si="4"/>
        <v>VENCIDA</v>
      </c>
    </row>
    <row r="29" spans="4:26" x14ac:dyDescent="0.25">
      <c r="F29" s="67"/>
      <c r="R29" s="46">
        <v>15</v>
      </c>
      <c r="S29" s="10">
        <f t="shared" si="1"/>
        <v>20</v>
      </c>
      <c r="T29" s="53">
        <f t="shared" si="2"/>
        <v>15</v>
      </c>
      <c r="U29" t="b">
        <f t="shared" si="3"/>
        <v>0</v>
      </c>
      <c r="V29" s="44" t="str">
        <f t="shared" ca="1" si="4"/>
        <v>VENCIDA</v>
      </c>
    </row>
    <row r="30" spans="4:26" x14ac:dyDescent="0.25">
      <c r="F30" s="68"/>
      <c r="R30" s="46">
        <v>15</v>
      </c>
      <c r="S30" s="10">
        <f t="shared" si="1"/>
        <v>20</v>
      </c>
      <c r="T30" s="53">
        <f t="shared" si="2"/>
        <v>15</v>
      </c>
      <c r="U30" t="b">
        <f t="shared" si="3"/>
        <v>0</v>
      </c>
      <c r="V30" s="44" t="str">
        <f t="shared" ca="1" si="4"/>
        <v>VENCIDA</v>
      </c>
    </row>
    <row r="31" spans="4:26" x14ac:dyDescent="0.25">
      <c r="R31" s="46">
        <v>15</v>
      </c>
      <c r="S31" s="10">
        <f t="shared" si="1"/>
        <v>20</v>
      </c>
      <c r="T31" s="53">
        <f t="shared" si="2"/>
        <v>15</v>
      </c>
      <c r="U31" t="b">
        <f t="shared" si="3"/>
        <v>0</v>
      </c>
      <c r="V31" s="44" t="str">
        <f t="shared" ca="1" si="4"/>
        <v>VENCIDA</v>
      </c>
    </row>
    <row r="32" spans="4:26" x14ac:dyDescent="0.25">
      <c r="R32" s="46">
        <v>15</v>
      </c>
      <c r="S32" s="10">
        <f t="shared" si="1"/>
        <v>20</v>
      </c>
      <c r="T32" s="53">
        <f t="shared" si="2"/>
        <v>15</v>
      </c>
      <c r="U32" t="b">
        <f t="shared" si="3"/>
        <v>0</v>
      </c>
      <c r="V32" s="44" t="str">
        <f t="shared" ca="1" si="4"/>
        <v>VENCIDA</v>
      </c>
    </row>
    <row r="33" spans="18:22" x14ac:dyDescent="0.25">
      <c r="R33" s="46">
        <v>15</v>
      </c>
      <c r="S33" s="10">
        <f t="shared" si="1"/>
        <v>20</v>
      </c>
      <c r="T33" s="53">
        <f t="shared" si="2"/>
        <v>15</v>
      </c>
      <c r="U33" t="b">
        <f t="shared" si="3"/>
        <v>0</v>
      </c>
      <c r="V33" s="44" t="str">
        <f t="shared" ca="1" si="4"/>
        <v>VENCIDA</v>
      </c>
    </row>
    <row r="34" spans="18:22" x14ac:dyDescent="0.25">
      <c r="R34" s="46">
        <v>15</v>
      </c>
      <c r="S34" s="10">
        <f t="shared" si="1"/>
        <v>20</v>
      </c>
      <c r="T34" s="53">
        <f t="shared" si="2"/>
        <v>15</v>
      </c>
      <c r="U34" t="b">
        <f t="shared" si="3"/>
        <v>0</v>
      </c>
      <c r="V34" s="44" t="str">
        <f t="shared" ca="1" si="4"/>
        <v>VENCIDA</v>
      </c>
    </row>
    <row r="35" spans="18:22" x14ac:dyDescent="0.25">
      <c r="R35" s="46">
        <v>15</v>
      </c>
      <c r="S35" s="10">
        <f t="shared" si="1"/>
        <v>20</v>
      </c>
      <c r="T35" s="53">
        <f t="shared" si="2"/>
        <v>15</v>
      </c>
      <c r="U35" t="b">
        <f t="shared" si="3"/>
        <v>0</v>
      </c>
      <c r="V35" s="44" t="str">
        <f t="shared" ca="1" si="4"/>
        <v>VENCIDA</v>
      </c>
    </row>
    <row r="36" spans="18:22" x14ac:dyDescent="0.25">
      <c r="R36" s="46">
        <v>15</v>
      </c>
      <c r="S36" s="10">
        <f t="shared" si="1"/>
        <v>20</v>
      </c>
      <c r="T36" s="53">
        <f t="shared" si="2"/>
        <v>15</v>
      </c>
      <c r="U36" t="b">
        <f t="shared" si="3"/>
        <v>0</v>
      </c>
      <c r="V36" s="44" t="str">
        <f t="shared" ca="1" si="4"/>
        <v>VENCIDA</v>
      </c>
    </row>
    <row r="37" spans="18:22" x14ac:dyDescent="0.25">
      <c r="R37" s="46">
        <v>15</v>
      </c>
      <c r="S37" s="10">
        <f t="shared" si="1"/>
        <v>20</v>
      </c>
      <c r="T37" s="53">
        <f t="shared" si="2"/>
        <v>15</v>
      </c>
      <c r="U37" t="b">
        <f t="shared" si="3"/>
        <v>0</v>
      </c>
      <c r="V37" s="44" t="str">
        <f t="shared" ca="1" si="4"/>
        <v>VENCIDA</v>
      </c>
    </row>
    <row r="38" spans="18:22" x14ac:dyDescent="0.25">
      <c r="R38" s="46">
        <v>15</v>
      </c>
      <c r="S38" s="10">
        <f t="shared" si="1"/>
        <v>20</v>
      </c>
      <c r="T38" s="53">
        <f t="shared" si="2"/>
        <v>15</v>
      </c>
      <c r="U38" t="b">
        <f t="shared" si="3"/>
        <v>0</v>
      </c>
      <c r="V38" s="44" t="str">
        <f t="shared" ca="1" si="4"/>
        <v>VENCIDA</v>
      </c>
    </row>
    <row r="39" spans="18:22" x14ac:dyDescent="0.25">
      <c r="R39" s="46">
        <v>15</v>
      </c>
      <c r="S39" s="10">
        <f t="shared" si="1"/>
        <v>20</v>
      </c>
      <c r="T39" s="53">
        <f t="shared" si="2"/>
        <v>15</v>
      </c>
      <c r="U39" t="b">
        <f t="shared" si="3"/>
        <v>0</v>
      </c>
      <c r="V39" s="44" t="str">
        <f t="shared" ca="1" si="4"/>
        <v>VENCIDA</v>
      </c>
    </row>
    <row r="40" spans="18:22" x14ac:dyDescent="0.25">
      <c r="R40" s="46">
        <v>15</v>
      </c>
      <c r="S40" s="10">
        <f t="shared" si="1"/>
        <v>20</v>
      </c>
      <c r="T40" s="53">
        <f t="shared" si="2"/>
        <v>15</v>
      </c>
      <c r="U40" t="b">
        <f t="shared" si="3"/>
        <v>0</v>
      </c>
      <c r="V40" s="44" t="str">
        <f t="shared" ca="1" si="4"/>
        <v>VENCIDA</v>
      </c>
    </row>
    <row r="41" spans="18:22" x14ac:dyDescent="0.25">
      <c r="R41" s="46">
        <v>15</v>
      </c>
      <c r="S41" s="10">
        <f t="shared" si="1"/>
        <v>20</v>
      </c>
      <c r="T41" s="53">
        <f t="shared" si="2"/>
        <v>15</v>
      </c>
      <c r="U41" t="b">
        <f t="shared" si="3"/>
        <v>0</v>
      </c>
      <c r="V41" s="44" t="str">
        <f t="shared" ca="1" si="4"/>
        <v>VENCIDA</v>
      </c>
    </row>
    <row r="42" spans="18:22" x14ac:dyDescent="0.25">
      <c r="R42" s="46">
        <v>15</v>
      </c>
      <c r="S42" s="10">
        <f t="shared" si="1"/>
        <v>20</v>
      </c>
      <c r="T42" s="53">
        <f t="shared" si="2"/>
        <v>15</v>
      </c>
      <c r="U42" t="b">
        <f t="shared" si="3"/>
        <v>0</v>
      </c>
      <c r="V42" s="44" t="str">
        <f t="shared" ca="1" si="4"/>
        <v>VENCIDA</v>
      </c>
    </row>
    <row r="43" spans="18:22" x14ac:dyDescent="0.25">
      <c r="R43" s="46">
        <v>15</v>
      </c>
      <c r="S43" s="10">
        <f t="shared" si="1"/>
        <v>20</v>
      </c>
      <c r="T43" s="53">
        <f t="shared" si="2"/>
        <v>15</v>
      </c>
      <c r="U43" t="b">
        <f t="shared" si="3"/>
        <v>0</v>
      </c>
      <c r="V43" s="44" t="str">
        <f t="shared" ca="1" si="4"/>
        <v>VENCIDA</v>
      </c>
    </row>
    <row r="44" spans="18:22" x14ac:dyDescent="0.25">
      <c r="R44" s="46">
        <v>15</v>
      </c>
      <c r="S44" s="10">
        <f t="shared" si="1"/>
        <v>20</v>
      </c>
      <c r="T44" s="53">
        <f t="shared" si="2"/>
        <v>15</v>
      </c>
      <c r="U44" t="b">
        <f t="shared" si="3"/>
        <v>0</v>
      </c>
      <c r="V44" s="44" t="str">
        <f t="shared" ca="1" si="4"/>
        <v>VENCIDA</v>
      </c>
    </row>
    <row r="45" spans="18:22" x14ac:dyDescent="0.25">
      <c r="R45" s="46">
        <v>15</v>
      </c>
      <c r="S45" s="10">
        <f t="shared" si="1"/>
        <v>20</v>
      </c>
      <c r="T45" s="53">
        <f t="shared" si="2"/>
        <v>15</v>
      </c>
      <c r="U45" t="b">
        <f t="shared" si="3"/>
        <v>0</v>
      </c>
      <c r="V45" s="44" t="str">
        <f t="shared" ca="1" si="4"/>
        <v>VENCIDA</v>
      </c>
    </row>
    <row r="46" spans="18:22" x14ac:dyDescent="0.25">
      <c r="R46" s="46">
        <v>15</v>
      </c>
      <c r="S46" s="10">
        <f t="shared" si="1"/>
        <v>20</v>
      </c>
      <c r="T46" s="53">
        <f t="shared" si="2"/>
        <v>15</v>
      </c>
      <c r="U46" t="b">
        <f t="shared" si="3"/>
        <v>0</v>
      </c>
      <c r="V46" s="44" t="str">
        <f t="shared" ca="1" si="4"/>
        <v>VENCIDA</v>
      </c>
    </row>
    <row r="47" spans="18:22" x14ac:dyDescent="0.25">
      <c r="R47" s="46">
        <v>15</v>
      </c>
      <c r="S47" s="10">
        <f t="shared" si="1"/>
        <v>20</v>
      </c>
      <c r="T47" s="53">
        <f t="shared" si="2"/>
        <v>15</v>
      </c>
      <c r="U47" t="b">
        <f t="shared" si="3"/>
        <v>0</v>
      </c>
      <c r="V47" s="44" t="str">
        <f t="shared" ca="1" si="4"/>
        <v>VENCIDA</v>
      </c>
    </row>
    <row r="48" spans="18:22" x14ac:dyDescent="0.25">
      <c r="R48" s="46">
        <v>15</v>
      </c>
      <c r="S48" s="10">
        <f t="shared" si="1"/>
        <v>20</v>
      </c>
      <c r="T48" s="53">
        <f t="shared" si="2"/>
        <v>15</v>
      </c>
      <c r="U48" t="b">
        <f t="shared" si="3"/>
        <v>0</v>
      </c>
      <c r="V48" s="44" t="str">
        <f t="shared" ca="1" si="4"/>
        <v>VENCIDA</v>
      </c>
    </row>
    <row r="49" spans="18:22" x14ac:dyDescent="0.25">
      <c r="R49" s="46">
        <v>15</v>
      </c>
      <c r="S49" s="10">
        <f t="shared" si="1"/>
        <v>20</v>
      </c>
      <c r="T49" s="53">
        <f t="shared" si="2"/>
        <v>15</v>
      </c>
      <c r="U49" t="b">
        <f t="shared" si="3"/>
        <v>0</v>
      </c>
      <c r="V49" s="44" t="str">
        <f t="shared" ca="1" si="4"/>
        <v>VENCIDA</v>
      </c>
    </row>
    <row r="50" spans="18:22" x14ac:dyDescent="0.25">
      <c r="R50" s="46">
        <v>15</v>
      </c>
      <c r="S50" s="10">
        <f t="shared" si="1"/>
        <v>20</v>
      </c>
      <c r="T50" s="53">
        <f t="shared" si="2"/>
        <v>15</v>
      </c>
      <c r="U50" t="b">
        <f t="shared" si="3"/>
        <v>0</v>
      </c>
      <c r="V50" s="44" t="str">
        <f t="shared" ca="1" si="4"/>
        <v>VENCIDA</v>
      </c>
    </row>
    <row r="51" spans="18:22" x14ac:dyDescent="0.25">
      <c r="R51" s="46">
        <v>15</v>
      </c>
      <c r="S51" s="10">
        <f t="shared" si="1"/>
        <v>20</v>
      </c>
      <c r="T51" s="53">
        <f t="shared" si="2"/>
        <v>15</v>
      </c>
      <c r="U51" t="b">
        <f t="shared" si="3"/>
        <v>0</v>
      </c>
      <c r="V51" s="44" t="str">
        <f t="shared" ca="1" si="4"/>
        <v>VENCIDA</v>
      </c>
    </row>
    <row r="52" spans="18:22" x14ac:dyDescent="0.25">
      <c r="R52" s="46">
        <v>15</v>
      </c>
      <c r="S52" s="10">
        <f t="shared" si="1"/>
        <v>20</v>
      </c>
      <c r="T52" s="53">
        <f t="shared" si="2"/>
        <v>15</v>
      </c>
      <c r="U52" t="b">
        <f t="shared" si="3"/>
        <v>0</v>
      </c>
      <c r="V52" s="44" t="str">
        <f t="shared" ca="1" si="4"/>
        <v>VENCIDA</v>
      </c>
    </row>
    <row r="53" spans="18:22" x14ac:dyDescent="0.25">
      <c r="R53" s="46">
        <v>15</v>
      </c>
      <c r="S53" s="10">
        <f t="shared" si="1"/>
        <v>20</v>
      </c>
      <c r="T53" s="53">
        <f t="shared" si="2"/>
        <v>15</v>
      </c>
      <c r="U53" t="b">
        <f t="shared" si="3"/>
        <v>0</v>
      </c>
      <c r="V53" s="44" t="str">
        <f t="shared" ca="1" si="4"/>
        <v>VENCIDA</v>
      </c>
    </row>
    <row r="54" spans="18:22" x14ac:dyDescent="0.25">
      <c r="R54" s="46">
        <v>15</v>
      </c>
      <c r="S54" s="10">
        <f t="shared" si="1"/>
        <v>20</v>
      </c>
      <c r="T54" s="53">
        <f t="shared" si="2"/>
        <v>15</v>
      </c>
      <c r="U54" t="b">
        <f t="shared" si="3"/>
        <v>0</v>
      </c>
      <c r="V54" s="44" t="str">
        <f t="shared" ca="1" si="4"/>
        <v>VENCIDA</v>
      </c>
    </row>
    <row r="55" spans="18:22" x14ac:dyDescent="0.25">
      <c r="R55" s="46">
        <v>15</v>
      </c>
      <c r="S55" s="10">
        <f t="shared" si="1"/>
        <v>20</v>
      </c>
      <c r="T55" s="53">
        <f t="shared" si="2"/>
        <v>15</v>
      </c>
      <c r="U55" t="b">
        <f t="shared" si="3"/>
        <v>0</v>
      </c>
      <c r="V55" s="44" t="str">
        <f t="shared" ca="1" si="4"/>
        <v>VENCIDA</v>
      </c>
    </row>
    <row r="56" spans="18:22" x14ac:dyDescent="0.25">
      <c r="R56" s="46">
        <v>15</v>
      </c>
      <c r="S56" s="10">
        <f t="shared" si="1"/>
        <v>20</v>
      </c>
      <c r="T56" s="53">
        <f t="shared" si="2"/>
        <v>15</v>
      </c>
      <c r="U56" t="b">
        <f t="shared" si="3"/>
        <v>0</v>
      </c>
      <c r="V56" s="44" t="str">
        <f t="shared" ca="1" si="4"/>
        <v>VENCIDA</v>
      </c>
    </row>
    <row r="57" spans="18:22" x14ac:dyDescent="0.25">
      <c r="R57" s="46">
        <v>15</v>
      </c>
      <c r="S57" s="10">
        <f t="shared" si="1"/>
        <v>20</v>
      </c>
      <c r="T57" s="53">
        <f t="shared" si="2"/>
        <v>15</v>
      </c>
      <c r="U57" t="b">
        <f t="shared" si="3"/>
        <v>0</v>
      </c>
      <c r="V57" s="44" t="str">
        <f t="shared" ca="1" si="4"/>
        <v>VENCIDA</v>
      </c>
    </row>
    <row r="58" spans="18:22" x14ac:dyDescent="0.25">
      <c r="R58" s="46">
        <v>15</v>
      </c>
      <c r="S58" s="10">
        <f t="shared" si="1"/>
        <v>20</v>
      </c>
      <c r="T58" s="53">
        <f t="shared" si="2"/>
        <v>15</v>
      </c>
      <c r="U58" t="b">
        <f t="shared" si="3"/>
        <v>0</v>
      </c>
      <c r="V58" s="44" t="str">
        <f t="shared" ca="1" si="4"/>
        <v>VENCIDA</v>
      </c>
    </row>
    <row r="59" spans="18:22" x14ac:dyDescent="0.25">
      <c r="R59" s="46">
        <v>15</v>
      </c>
      <c r="S59" s="10">
        <f t="shared" si="1"/>
        <v>20</v>
      </c>
      <c r="T59" s="53">
        <f t="shared" si="2"/>
        <v>15</v>
      </c>
      <c r="U59" t="b">
        <f t="shared" si="3"/>
        <v>0</v>
      </c>
      <c r="V59" s="44" t="str">
        <f t="shared" ca="1" si="4"/>
        <v>VENCIDA</v>
      </c>
    </row>
    <row r="60" spans="18:22" x14ac:dyDescent="0.25">
      <c r="R60" s="46">
        <v>15</v>
      </c>
      <c r="S60" s="10">
        <f t="shared" si="1"/>
        <v>20</v>
      </c>
      <c r="T60" s="53">
        <f t="shared" si="2"/>
        <v>15</v>
      </c>
      <c r="U60" t="b">
        <f t="shared" si="3"/>
        <v>0</v>
      </c>
      <c r="V60" s="44" t="str">
        <f t="shared" ca="1" si="4"/>
        <v>VENCIDA</v>
      </c>
    </row>
    <row r="61" spans="18:22" x14ac:dyDescent="0.25">
      <c r="R61" s="46">
        <v>15</v>
      </c>
      <c r="S61" s="10">
        <f t="shared" si="1"/>
        <v>20</v>
      </c>
      <c r="T61" s="53">
        <f t="shared" si="2"/>
        <v>15</v>
      </c>
      <c r="U61" t="b">
        <f t="shared" si="3"/>
        <v>0</v>
      </c>
      <c r="V61" s="44" t="str">
        <f t="shared" ca="1" si="4"/>
        <v>VENCIDA</v>
      </c>
    </row>
    <row r="62" spans="18:22" x14ac:dyDescent="0.25">
      <c r="R62" s="46">
        <v>15</v>
      </c>
      <c r="S62" s="10">
        <f t="shared" si="1"/>
        <v>20</v>
      </c>
      <c r="T62" s="53">
        <f t="shared" si="2"/>
        <v>15</v>
      </c>
      <c r="U62" t="b">
        <f t="shared" si="3"/>
        <v>0</v>
      </c>
      <c r="V62" s="44" t="str">
        <f t="shared" ca="1" si="4"/>
        <v>VENCIDA</v>
      </c>
    </row>
    <row r="63" spans="18:22" x14ac:dyDescent="0.25">
      <c r="R63" s="46">
        <v>15</v>
      </c>
      <c r="S63" s="10">
        <f t="shared" si="1"/>
        <v>20</v>
      </c>
      <c r="T63" s="53">
        <f t="shared" si="2"/>
        <v>15</v>
      </c>
      <c r="U63" t="b">
        <f t="shared" si="3"/>
        <v>0</v>
      </c>
      <c r="V63" s="44" t="str">
        <f t="shared" ca="1" si="4"/>
        <v>VENCIDA</v>
      </c>
    </row>
    <row r="64" spans="18:22" x14ac:dyDescent="0.25">
      <c r="R64" s="46">
        <v>15</v>
      </c>
      <c r="S64" s="10">
        <f t="shared" si="1"/>
        <v>20</v>
      </c>
      <c r="T64" s="53">
        <f t="shared" si="2"/>
        <v>15</v>
      </c>
      <c r="U64" t="b">
        <f t="shared" si="3"/>
        <v>0</v>
      </c>
      <c r="V64" s="44" t="str">
        <f t="shared" ca="1" si="4"/>
        <v>VENCIDA</v>
      </c>
    </row>
    <row r="65" spans="18:22" x14ac:dyDescent="0.25">
      <c r="R65" s="46">
        <v>15</v>
      </c>
      <c r="S65" s="10">
        <f t="shared" si="1"/>
        <v>20</v>
      </c>
      <c r="T65" s="53">
        <f t="shared" si="2"/>
        <v>15</v>
      </c>
      <c r="U65" t="b">
        <f t="shared" si="3"/>
        <v>0</v>
      </c>
      <c r="V65" s="44" t="str">
        <f t="shared" ca="1" si="4"/>
        <v>VENCIDA</v>
      </c>
    </row>
    <row r="66" spans="18:22" x14ac:dyDescent="0.25">
      <c r="R66" s="46">
        <v>15</v>
      </c>
      <c r="S66" s="10">
        <f t="shared" si="1"/>
        <v>20</v>
      </c>
      <c r="T66" s="53">
        <f t="shared" si="2"/>
        <v>15</v>
      </c>
      <c r="U66" t="b">
        <f t="shared" si="3"/>
        <v>0</v>
      </c>
      <c r="V66" s="44" t="str">
        <f t="shared" ca="1" si="4"/>
        <v>VENCIDA</v>
      </c>
    </row>
    <row r="67" spans="18:22" x14ac:dyDescent="0.25">
      <c r="R67" s="46">
        <v>15</v>
      </c>
      <c r="S67" s="10">
        <f t="shared" si="1"/>
        <v>20</v>
      </c>
      <c r="T67" s="53">
        <f t="shared" si="2"/>
        <v>15</v>
      </c>
      <c r="U67" t="b">
        <f t="shared" si="3"/>
        <v>0</v>
      </c>
      <c r="V67" s="44" t="str">
        <f t="shared" ca="1" si="4"/>
        <v>VENCIDA</v>
      </c>
    </row>
    <row r="68" spans="18:22" x14ac:dyDescent="0.25">
      <c r="R68" s="46">
        <v>15</v>
      </c>
      <c r="S68" s="10">
        <f t="shared" si="1"/>
        <v>20</v>
      </c>
      <c r="T68" s="53">
        <f t="shared" si="2"/>
        <v>15</v>
      </c>
      <c r="U68" t="b">
        <f t="shared" si="3"/>
        <v>0</v>
      </c>
      <c r="V68" s="44" t="str">
        <f t="shared" ca="1" si="4"/>
        <v>VENCIDA</v>
      </c>
    </row>
    <row r="69" spans="18:22" x14ac:dyDescent="0.25">
      <c r="R69" s="46">
        <v>15</v>
      </c>
      <c r="S69" s="10">
        <f t="shared" si="1"/>
        <v>20</v>
      </c>
      <c r="T69" s="53">
        <f t="shared" si="2"/>
        <v>15</v>
      </c>
      <c r="U69" t="b">
        <f t="shared" si="3"/>
        <v>0</v>
      </c>
      <c r="V69" s="44" t="str">
        <f t="shared" ca="1" si="4"/>
        <v>VENCIDA</v>
      </c>
    </row>
    <row r="70" spans="18:22" x14ac:dyDescent="0.25">
      <c r="R70" s="46">
        <v>15</v>
      </c>
      <c r="S70" s="10">
        <f t="shared" ref="S70:S133" si="5">WORKDAY(I80,R70,Z$5:Z$22)</f>
        <v>20</v>
      </c>
      <c r="T70" s="53">
        <f t="shared" ref="T70:T133" si="6">NETWORKDAYS.INTL($J$1,S70,1,Z70:Z87)</f>
        <v>15</v>
      </c>
      <c r="U70" t="b">
        <f t="shared" ref="U70:U133" si="7">+S70=K80</f>
        <v>0</v>
      </c>
      <c r="V70" s="44" t="str">
        <f t="shared" ref="V70:V133" ca="1" si="8">IF(S70&lt;TODAY(),"VENCIDA",IF(S70=TODAY(),"VENCE HOY",IF(S70&gt;TODAY(),"POR VENCER")))</f>
        <v>VENCIDA</v>
      </c>
    </row>
    <row r="71" spans="18:22" x14ac:dyDescent="0.25">
      <c r="R71" s="46">
        <v>15</v>
      </c>
      <c r="S71" s="10">
        <f t="shared" si="5"/>
        <v>20</v>
      </c>
      <c r="T71" s="53">
        <f t="shared" si="6"/>
        <v>15</v>
      </c>
      <c r="U71" t="b">
        <f t="shared" si="7"/>
        <v>0</v>
      </c>
      <c r="V71" s="44" t="str">
        <f t="shared" ca="1" si="8"/>
        <v>VENCIDA</v>
      </c>
    </row>
    <row r="72" spans="18:22" x14ac:dyDescent="0.25">
      <c r="R72" s="46">
        <v>15</v>
      </c>
      <c r="S72" s="10">
        <f t="shared" si="5"/>
        <v>20</v>
      </c>
      <c r="T72" s="53">
        <f t="shared" si="6"/>
        <v>15</v>
      </c>
      <c r="U72" t="b">
        <f t="shared" si="7"/>
        <v>0</v>
      </c>
      <c r="V72" s="44" t="str">
        <f t="shared" ca="1" si="8"/>
        <v>VENCIDA</v>
      </c>
    </row>
    <row r="73" spans="18:22" x14ac:dyDescent="0.25">
      <c r="R73" s="46">
        <v>15</v>
      </c>
      <c r="S73" s="10">
        <f t="shared" si="5"/>
        <v>20</v>
      </c>
      <c r="T73" s="53">
        <f t="shared" si="6"/>
        <v>15</v>
      </c>
      <c r="U73" t="b">
        <f t="shared" si="7"/>
        <v>0</v>
      </c>
      <c r="V73" s="44" t="str">
        <f t="shared" ca="1" si="8"/>
        <v>VENCIDA</v>
      </c>
    </row>
    <row r="74" spans="18:22" x14ac:dyDescent="0.25">
      <c r="R74" s="46">
        <v>15</v>
      </c>
      <c r="S74" s="10">
        <f t="shared" si="5"/>
        <v>20</v>
      </c>
      <c r="T74" s="53">
        <f t="shared" si="6"/>
        <v>15</v>
      </c>
      <c r="U74" t="b">
        <f t="shared" si="7"/>
        <v>0</v>
      </c>
      <c r="V74" s="44" t="str">
        <f t="shared" ca="1" si="8"/>
        <v>VENCIDA</v>
      </c>
    </row>
    <row r="75" spans="18:22" x14ac:dyDescent="0.25">
      <c r="R75" s="46">
        <v>15</v>
      </c>
      <c r="S75" s="10">
        <f t="shared" si="5"/>
        <v>20</v>
      </c>
      <c r="T75" s="53">
        <f t="shared" si="6"/>
        <v>15</v>
      </c>
      <c r="U75" t="b">
        <f t="shared" si="7"/>
        <v>0</v>
      </c>
      <c r="V75" s="44" t="str">
        <f t="shared" ca="1" si="8"/>
        <v>VENCIDA</v>
      </c>
    </row>
    <row r="76" spans="18:22" x14ac:dyDescent="0.25">
      <c r="R76" s="46">
        <v>15</v>
      </c>
      <c r="S76" s="10">
        <f t="shared" si="5"/>
        <v>20</v>
      </c>
      <c r="T76" s="53">
        <f t="shared" si="6"/>
        <v>15</v>
      </c>
      <c r="U76" t="b">
        <f t="shared" si="7"/>
        <v>0</v>
      </c>
      <c r="V76" s="44" t="str">
        <f t="shared" ca="1" si="8"/>
        <v>VENCIDA</v>
      </c>
    </row>
    <row r="77" spans="18:22" x14ac:dyDescent="0.25">
      <c r="R77" s="46">
        <v>15</v>
      </c>
      <c r="S77" s="10">
        <f t="shared" si="5"/>
        <v>20</v>
      </c>
      <c r="T77" s="53">
        <f t="shared" si="6"/>
        <v>15</v>
      </c>
      <c r="U77" t="b">
        <f t="shared" si="7"/>
        <v>0</v>
      </c>
      <c r="V77" s="44" t="str">
        <f t="shared" ca="1" si="8"/>
        <v>VENCIDA</v>
      </c>
    </row>
    <row r="78" spans="18:22" x14ac:dyDescent="0.25">
      <c r="R78" s="46">
        <v>15</v>
      </c>
      <c r="S78" s="10">
        <f t="shared" si="5"/>
        <v>20</v>
      </c>
      <c r="T78" s="53">
        <f t="shared" si="6"/>
        <v>15</v>
      </c>
      <c r="U78" t="b">
        <f t="shared" si="7"/>
        <v>0</v>
      </c>
      <c r="V78" s="44" t="str">
        <f t="shared" ca="1" si="8"/>
        <v>VENCIDA</v>
      </c>
    </row>
    <row r="79" spans="18:22" x14ac:dyDescent="0.25">
      <c r="R79" s="46">
        <v>15</v>
      </c>
      <c r="S79" s="10">
        <f t="shared" si="5"/>
        <v>20</v>
      </c>
      <c r="T79" s="53">
        <f t="shared" si="6"/>
        <v>15</v>
      </c>
      <c r="U79" t="b">
        <f t="shared" si="7"/>
        <v>0</v>
      </c>
      <c r="V79" s="44" t="str">
        <f t="shared" ca="1" si="8"/>
        <v>VENCIDA</v>
      </c>
    </row>
    <row r="80" spans="18:22" x14ac:dyDescent="0.25">
      <c r="R80" s="46">
        <v>15</v>
      </c>
      <c r="S80" s="10">
        <f t="shared" si="5"/>
        <v>20</v>
      </c>
      <c r="T80" s="53">
        <f t="shared" si="6"/>
        <v>15</v>
      </c>
      <c r="U80" t="b">
        <f t="shared" si="7"/>
        <v>0</v>
      </c>
      <c r="V80" s="44" t="str">
        <f t="shared" ca="1" si="8"/>
        <v>VENCIDA</v>
      </c>
    </row>
    <row r="81" spans="18:22" x14ac:dyDescent="0.25">
      <c r="R81" s="46">
        <v>15</v>
      </c>
      <c r="S81" s="10">
        <f t="shared" si="5"/>
        <v>20</v>
      </c>
      <c r="T81" s="53">
        <f t="shared" si="6"/>
        <v>15</v>
      </c>
      <c r="U81" t="b">
        <f t="shared" si="7"/>
        <v>0</v>
      </c>
      <c r="V81" s="44" t="str">
        <f t="shared" ca="1" si="8"/>
        <v>VENCIDA</v>
      </c>
    </row>
    <row r="82" spans="18:22" x14ac:dyDescent="0.25">
      <c r="R82" s="46">
        <v>15</v>
      </c>
      <c r="S82" s="10">
        <f t="shared" si="5"/>
        <v>20</v>
      </c>
      <c r="T82" s="53">
        <f t="shared" si="6"/>
        <v>15</v>
      </c>
      <c r="U82" t="b">
        <f t="shared" si="7"/>
        <v>0</v>
      </c>
      <c r="V82" s="44" t="str">
        <f t="shared" ca="1" si="8"/>
        <v>VENCIDA</v>
      </c>
    </row>
    <row r="83" spans="18:22" x14ac:dyDescent="0.25">
      <c r="R83" s="46">
        <v>15</v>
      </c>
      <c r="S83" s="10">
        <f t="shared" si="5"/>
        <v>20</v>
      </c>
      <c r="T83" s="53">
        <f t="shared" si="6"/>
        <v>15</v>
      </c>
      <c r="U83" t="b">
        <f t="shared" si="7"/>
        <v>0</v>
      </c>
      <c r="V83" s="44" t="str">
        <f t="shared" ca="1" si="8"/>
        <v>VENCIDA</v>
      </c>
    </row>
    <row r="84" spans="18:22" x14ac:dyDescent="0.25">
      <c r="R84" s="46">
        <v>15</v>
      </c>
      <c r="S84" s="10">
        <f t="shared" si="5"/>
        <v>20</v>
      </c>
      <c r="T84" s="53">
        <f t="shared" si="6"/>
        <v>15</v>
      </c>
      <c r="U84" t="b">
        <f t="shared" si="7"/>
        <v>0</v>
      </c>
      <c r="V84" s="44" t="str">
        <f t="shared" ca="1" si="8"/>
        <v>VENCIDA</v>
      </c>
    </row>
    <row r="85" spans="18:22" x14ac:dyDescent="0.25">
      <c r="R85" s="46">
        <v>15</v>
      </c>
      <c r="S85" s="10">
        <f t="shared" si="5"/>
        <v>20</v>
      </c>
      <c r="T85" s="53">
        <f t="shared" si="6"/>
        <v>15</v>
      </c>
      <c r="U85" t="b">
        <f t="shared" si="7"/>
        <v>0</v>
      </c>
      <c r="V85" s="44" t="str">
        <f t="shared" ca="1" si="8"/>
        <v>VENCIDA</v>
      </c>
    </row>
    <row r="86" spans="18:22" x14ac:dyDescent="0.25">
      <c r="R86" s="46">
        <v>15</v>
      </c>
      <c r="S86" s="10">
        <f t="shared" si="5"/>
        <v>20</v>
      </c>
      <c r="T86" s="53">
        <f t="shared" si="6"/>
        <v>15</v>
      </c>
      <c r="U86" t="b">
        <f t="shared" si="7"/>
        <v>0</v>
      </c>
      <c r="V86" s="44" t="str">
        <f t="shared" ca="1" si="8"/>
        <v>VENCIDA</v>
      </c>
    </row>
    <row r="87" spans="18:22" x14ac:dyDescent="0.25">
      <c r="R87" s="46">
        <v>15</v>
      </c>
      <c r="S87" s="10">
        <f t="shared" si="5"/>
        <v>20</v>
      </c>
      <c r="T87" s="53">
        <f t="shared" si="6"/>
        <v>15</v>
      </c>
      <c r="U87" t="b">
        <f t="shared" si="7"/>
        <v>0</v>
      </c>
      <c r="V87" s="44" t="str">
        <f t="shared" ca="1" si="8"/>
        <v>VENCIDA</v>
      </c>
    </row>
    <row r="88" spans="18:22" x14ac:dyDescent="0.25">
      <c r="R88" s="46">
        <v>15</v>
      </c>
      <c r="S88" s="10">
        <f t="shared" si="5"/>
        <v>20</v>
      </c>
      <c r="T88" s="53">
        <f t="shared" si="6"/>
        <v>15</v>
      </c>
      <c r="U88" t="b">
        <f t="shared" si="7"/>
        <v>0</v>
      </c>
      <c r="V88" s="44" t="str">
        <f t="shared" ca="1" si="8"/>
        <v>VENCIDA</v>
      </c>
    </row>
    <row r="89" spans="18:22" x14ac:dyDescent="0.25">
      <c r="R89" s="46">
        <v>15</v>
      </c>
      <c r="S89" s="10">
        <f t="shared" si="5"/>
        <v>20</v>
      </c>
      <c r="T89" s="53">
        <f t="shared" si="6"/>
        <v>15</v>
      </c>
      <c r="U89" t="b">
        <f t="shared" si="7"/>
        <v>0</v>
      </c>
      <c r="V89" s="44" t="str">
        <f t="shared" ca="1" si="8"/>
        <v>VENCIDA</v>
      </c>
    </row>
    <row r="90" spans="18:22" x14ac:dyDescent="0.25">
      <c r="R90" s="46">
        <v>15</v>
      </c>
      <c r="S90" s="10">
        <f t="shared" si="5"/>
        <v>20</v>
      </c>
      <c r="T90" s="53">
        <f t="shared" si="6"/>
        <v>15</v>
      </c>
      <c r="U90" t="b">
        <f t="shared" si="7"/>
        <v>0</v>
      </c>
      <c r="V90" s="44" t="str">
        <f t="shared" ca="1" si="8"/>
        <v>VENCIDA</v>
      </c>
    </row>
    <row r="91" spans="18:22" x14ac:dyDescent="0.25">
      <c r="R91" s="46">
        <v>15</v>
      </c>
      <c r="S91" s="10">
        <f t="shared" si="5"/>
        <v>20</v>
      </c>
      <c r="T91" s="53">
        <f t="shared" si="6"/>
        <v>15</v>
      </c>
      <c r="U91" t="b">
        <f t="shared" si="7"/>
        <v>0</v>
      </c>
      <c r="V91" s="44" t="str">
        <f t="shared" ca="1" si="8"/>
        <v>VENCIDA</v>
      </c>
    </row>
    <row r="92" spans="18:22" x14ac:dyDescent="0.25">
      <c r="R92" s="46">
        <v>15</v>
      </c>
      <c r="S92" s="10">
        <f t="shared" si="5"/>
        <v>20</v>
      </c>
      <c r="T92" s="53">
        <f t="shared" si="6"/>
        <v>15</v>
      </c>
      <c r="U92" t="b">
        <f t="shared" si="7"/>
        <v>0</v>
      </c>
      <c r="V92" s="44" t="str">
        <f t="shared" ca="1" si="8"/>
        <v>VENCIDA</v>
      </c>
    </row>
    <row r="93" spans="18:22" x14ac:dyDescent="0.25">
      <c r="R93" s="46">
        <v>15</v>
      </c>
      <c r="S93" s="10">
        <f t="shared" si="5"/>
        <v>20</v>
      </c>
      <c r="T93" s="53">
        <f t="shared" si="6"/>
        <v>15</v>
      </c>
      <c r="U93" t="b">
        <f t="shared" si="7"/>
        <v>0</v>
      </c>
      <c r="V93" s="44" t="str">
        <f t="shared" ca="1" si="8"/>
        <v>VENCIDA</v>
      </c>
    </row>
    <row r="94" spans="18:22" x14ac:dyDescent="0.25">
      <c r="R94" s="46">
        <v>15</v>
      </c>
      <c r="S94" s="10">
        <f t="shared" si="5"/>
        <v>20</v>
      </c>
      <c r="T94" s="53">
        <f t="shared" si="6"/>
        <v>15</v>
      </c>
      <c r="U94" t="b">
        <f t="shared" si="7"/>
        <v>0</v>
      </c>
      <c r="V94" s="44" t="str">
        <f t="shared" ca="1" si="8"/>
        <v>VENCIDA</v>
      </c>
    </row>
    <row r="95" spans="18:22" x14ac:dyDescent="0.25">
      <c r="R95" s="46">
        <v>15</v>
      </c>
      <c r="S95" s="10">
        <f t="shared" si="5"/>
        <v>20</v>
      </c>
      <c r="T95" s="53">
        <f t="shared" si="6"/>
        <v>15</v>
      </c>
      <c r="U95" t="b">
        <f t="shared" si="7"/>
        <v>0</v>
      </c>
      <c r="V95" s="44" t="str">
        <f t="shared" ca="1" si="8"/>
        <v>VENCIDA</v>
      </c>
    </row>
    <row r="96" spans="18:22" x14ac:dyDescent="0.25">
      <c r="R96" s="46">
        <v>15</v>
      </c>
      <c r="S96" s="10">
        <f t="shared" si="5"/>
        <v>20</v>
      </c>
      <c r="T96" s="53">
        <f t="shared" si="6"/>
        <v>15</v>
      </c>
      <c r="U96" t="b">
        <f t="shared" si="7"/>
        <v>0</v>
      </c>
      <c r="V96" s="44" t="str">
        <f t="shared" ca="1" si="8"/>
        <v>VENCIDA</v>
      </c>
    </row>
    <row r="97" spans="18:22" x14ac:dyDescent="0.25">
      <c r="R97" s="46">
        <v>15</v>
      </c>
      <c r="S97" s="10">
        <f t="shared" si="5"/>
        <v>20</v>
      </c>
      <c r="T97" s="53">
        <f t="shared" si="6"/>
        <v>15</v>
      </c>
      <c r="U97" t="b">
        <f t="shared" si="7"/>
        <v>0</v>
      </c>
      <c r="V97" s="44" t="str">
        <f t="shared" ca="1" si="8"/>
        <v>VENCIDA</v>
      </c>
    </row>
    <row r="98" spans="18:22" x14ac:dyDescent="0.25">
      <c r="R98" s="46">
        <v>15</v>
      </c>
      <c r="S98" s="10">
        <f t="shared" si="5"/>
        <v>20</v>
      </c>
      <c r="T98" s="53">
        <f t="shared" si="6"/>
        <v>15</v>
      </c>
      <c r="U98" t="b">
        <f t="shared" si="7"/>
        <v>0</v>
      </c>
      <c r="V98" s="44" t="str">
        <f t="shared" ca="1" si="8"/>
        <v>VENCIDA</v>
      </c>
    </row>
    <row r="99" spans="18:22" x14ac:dyDescent="0.25">
      <c r="R99" s="46">
        <v>15</v>
      </c>
      <c r="S99" s="10">
        <f t="shared" si="5"/>
        <v>20</v>
      </c>
      <c r="T99" s="53">
        <f t="shared" si="6"/>
        <v>15</v>
      </c>
      <c r="U99" t="b">
        <f t="shared" si="7"/>
        <v>0</v>
      </c>
      <c r="V99" s="44" t="str">
        <f t="shared" ca="1" si="8"/>
        <v>VENCIDA</v>
      </c>
    </row>
    <row r="100" spans="18:22" x14ac:dyDescent="0.25">
      <c r="R100" s="46">
        <v>30</v>
      </c>
      <c r="S100" s="10">
        <f t="shared" si="5"/>
        <v>41</v>
      </c>
      <c r="T100" s="53">
        <f t="shared" si="6"/>
        <v>30</v>
      </c>
      <c r="U100" t="b">
        <f t="shared" si="7"/>
        <v>0</v>
      </c>
      <c r="V100" s="44" t="str">
        <f t="shared" ca="1" si="8"/>
        <v>VENCIDA</v>
      </c>
    </row>
    <row r="101" spans="18:22" x14ac:dyDescent="0.25">
      <c r="R101" s="46">
        <v>15</v>
      </c>
      <c r="S101" s="10">
        <f t="shared" si="5"/>
        <v>20</v>
      </c>
      <c r="T101" s="53">
        <f t="shared" si="6"/>
        <v>15</v>
      </c>
      <c r="U101" t="b">
        <f t="shared" si="7"/>
        <v>0</v>
      </c>
      <c r="V101" s="44" t="str">
        <f t="shared" ca="1" si="8"/>
        <v>VENCIDA</v>
      </c>
    </row>
    <row r="102" spans="18:22" x14ac:dyDescent="0.25">
      <c r="R102" s="46">
        <v>15</v>
      </c>
      <c r="S102" s="10">
        <f t="shared" si="5"/>
        <v>20</v>
      </c>
      <c r="T102" s="53">
        <f t="shared" si="6"/>
        <v>15</v>
      </c>
      <c r="U102" t="b">
        <f t="shared" si="7"/>
        <v>0</v>
      </c>
      <c r="V102" s="44" t="str">
        <f t="shared" ca="1" si="8"/>
        <v>VENCIDA</v>
      </c>
    </row>
    <row r="103" spans="18:22" x14ac:dyDescent="0.25">
      <c r="R103" s="46">
        <v>15</v>
      </c>
      <c r="S103" s="10">
        <f t="shared" si="5"/>
        <v>20</v>
      </c>
      <c r="T103" s="53">
        <f t="shared" si="6"/>
        <v>15</v>
      </c>
      <c r="U103" t="b">
        <f t="shared" si="7"/>
        <v>0</v>
      </c>
      <c r="V103" s="44" t="str">
        <f t="shared" ca="1" si="8"/>
        <v>VENCIDA</v>
      </c>
    </row>
    <row r="104" spans="18:22" x14ac:dyDescent="0.25">
      <c r="R104" s="46">
        <v>15</v>
      </c>
      <c r="S104" s="10">
        <f t="shared" si="5"/>
        <v>20</v>
      </c>
      <c r="T104" s="53">
        <f t="shared" si="6"/>
        <v>15</v>
      </c>
      <c r="U104" t="b">
        <f t="shared" si="7"/>
        <v>0</v>
      </c>
      <c r="V104" s="44" t="str">
        <f t="shared" ca="1" si="8"/>
        <v>VENCIDA</v>
      </c>
    </row>
    <row r="105" spans="18:22" x14ac:dyDescent="0.25">
      <c r="R105" s="46">
        <v>15</v>
      </c>
      <c r="S105" s="10">
        <f t="shared" si="5"/>
        <v>20</v>
      </c>
      <c r="T105" s="53">
        <f t="shared" si="6"/>
        <v>15</v>
      </c>
      <c r="U105" t="b">
        <f t="shared" si="7"/>
        <v>0</v>
      </c>
      <c r="V105" s="44" t="str">
        <f t="shared" ca="1" si="8"/>
        <v>VENCIDA</v>
      </c>
    </row>
    <row r="106" spans="18:22" x14ac:dyDescent="0.25">
      <c r="R106" s="46">
        <v>15</v>
      </c>
      <c r="S106" s="10">
        <f t="shared" si="5"/>
        <v>20</v>
      </c>
      <c r="T106" s="53">
        <f t="shared" si="6"/>
        <v>15</v>
      </c>
      <c r="U106" t="b">
        <f t="shared" si="7"/>
        <v>0</v>
      </c>
      <c r="V106" s="44" t="str">
        <f t="shared" ca="1" si="8"/>
        <v>VENCIDA</v>
      </c>
    </row>
    <row r="107" spans="18:22" x14ac:dyDescent="0.25">
      <c r="R107" s="46">
        <v>15</v>
      </c>
      <c r="S107" s="10">
        <f t="shared" si="5"/>
        <v>20</v>
      </c>
      <c r="T107" s="53">
        <f t="shared" si="6"/>
        <v>15</v>
      </c>
      <c r="U107" t="b">
        <f t="shared" si="7"/>
        <v>0</v>
      </c>
      <c r="V107" s="44" t="str">
        <f t="shared" ca="1" si="8"/>
        <v>VENCIDA</v>
      </c>
    </row>
    <row r="108" spans="18:22" x14ac:dyDescent="0.25">
      <c r="R108" s="46">
        <v>15</v>
      </c>
      <c r="S108" s="10">
        <f t="shared" si="5"/>
        <v>20</v>
      </c>
      <c r="T108" s="53">
        <f t="shared" si="6"/>
        <v>15</v>
      </c>
      <c r="U108" t="b">
        <f t="shared" si="7"/>
        <v>0</v>
      </c>
      <c r="V108" s="44" t="str">
        <f t="shared" ca="1" si="8"/>
        <v>VENCIDA</v>
      </c>
    </row>
    <row r="109" spans="18:22" x14ac:dyDescent="0.25">
      <c r="R109" s="46">
        <v>15</v>
      </c>
      <c r="S109" s="10">
        <f t="shared" si="5"/>
        <v>20</v>
      </c>
      <c r="T109" s="53">
        <f t="shared" si="6"/>
        <v>15</v>
      </c>
      <c r="U109" t="b">
        <f t="shared" si="7"/>
        <v>0</v>
      </c>
      <c r="V109" s="44" t="str">
        <f t="shared" ca="1" si="8"/>
        <v>VENCIDA</v>
      </c>
    </row>
    <row r="110" spans="18:22" x14ac:dyDescent="0.25">
      <c r="R110" s="46">
        <v>15</v>
      </c>
      <c r="S110" s="10">
        <f t="shared" si="5"/>
        <v>20</v>
      </c>
      <c r="T110" s="53">
        <f t="shared" si="6"/>
        <v>15</v>
      </c>
      <c r="U110" t="b">
        <f t="shared" si="7"/>
        <v>0</v>
      </c>
      <c r="V110" s="44" t="str">
        <f t="shared" ca="1" si="8"/>
        <v>VENCIDA</v>
      </c>
    </row>
    <row r="111" spans="18:22" x14ac:dyDescent="0.25">
      <c r="R111" s="46">
        <v>15</v>
      </c>
      <c r="S111" s="10">
        <f t="shared" si="5"/>
        <v>20</v>
      </c>
      <c r="T111" s="53">
        <f t="shared" si="6"/>
        <v>15</v>
      </c>
      <c r="U111" t="b">
        <f t="shared" si="7"/>
        <v>0</v>
      </c>
      <c r="V111" s="44" t="str">
        <f t="shared" ca="1" si="8"/>
        <v>VENCIDA</v>
      </c>
    </row>
    <row r="112" spans="18:22" x14ac:dyDescent="0.25">
      <c r="R112" s="46">
        <v>15</v>
      </c>
      <c r="S112" s="10">
        <f t="shared" si="5"/>
        <v>20</v>
      </c>
      <c r="T112" s="53">
        <f t="shared" si="6"/>
        <v>15</v>
      </c>
      <c r="U112" t="b">
        <f t="shared" si="7"/>
        <v>0</v>
      </c>
      <c r="V112" s="44" t="str">
        <f t="shared" ca="1" si="8"/>
        <v>VENCIDA</v>
      </c>
    </row>
    <row r="113" spans="18:22" x14ac:dyDescent="0.25">
      <c r="R113" s="46">
        <v>15</v>
      </c>
      <c r="S113" s="10">
        <f t="shared" si="5"/>
        <v>20</v>
      </c>
      <c r="T113" s="53">
        <f t="shared" si="6"/>
        <v>15</v>
      </c>
      <c r="U113" t="b">
        <f t="shared" si="7"/>
        <v>0</v>
      </c>
      <c r="V113" s="44" t="str">
        <f t="shared" ca="1" si="8"/>
        <v>VENCIDA</v>
      </c>
    </row>
    <row r="114" spans="18:22" x14ac:dyDescent="0.25">
      <c r="R114" s="46">
        <v>15</v>
      </c>
      <c r="S114" s="10">
        <f t="shared" si="5"/>
        <v>20</v>
      </c>
      <c r="T114" s="53">
        <f t="shared" si="6"/>
        <v>15</v>
      </c>
      <c r="U114" t="b">
        <f t="shared" si="7"/>
        <v>0</v>
      </c>
      <c r="V114" s="44" t="str">
        <f t="shared" ca="1" si="8"/>
        <v>VENCIDA</v>
      </c>
    </row>
    <row r="115" spans="18:22" x14ac:dyDescent="0.25">
      <c r="R115" s="46">
        <v>10</v>
      </c>
      <c r="S115" s="10">
        <f t="shared" si="5"/>
        <v>13</v>
      </c>
      <c r="T115" s="53">
        <f t="shared" si="6"/>
        <v>10</v>
      </c>
      <c r="U115" t="b">
        <f t="shared" si="7"/>
        <v>0</v>
      </c>
      <c r="V115" s="44" t="str">
        <f t="shared" ca="1" si="8"/>
        <v>VENCIDA</v>
      </c>
    </row>
    <row r="116" spans="18:22" x14ac:dyDescent="0.25">
      <c r="R116" s="46">
        <v>15</v>
      </c>
      <c r="S116" s="10">
        <f t="shared" si="5"/>
        <v>20</v>
      </c>
      <c r="T116" s="53">
        <f t="shared" si="6"/>
        <v>15</v>
      </c>
      <c r="U116" t="b">
        <f t="shared" si="7"/>
        <v>0</v>
      </c>
      <c r="V116" s="44" t="str">
        <f t="shared" ca="1" si="8"/>
        <v>VENCIDA</v>
      </c>
    </row>
    <row r="117" spans="18:22" x14ac:dyDescent="0.25">
      <c r="R117" s="46">
        <v>15</v>
      </c>
      <c r="S117" s="10">
        <f t="shared" si="5"/>
        <v>20</v>
      </c>
      <c r="T117" s="53">
        <f t="shared" si="6"/>
        <v>15</v>
      </c>
      <c r="U117" t="b">
        <f t="shared" si="7"/>
        <v>0</v>
      </c>
      <c r="V117" s="44" t="str">
        <f t="shared" ca="1" si="8"/>
        <v>VENCIDA</v>
      </c>
    </row>
    <row r="118" spans="18:22" x14ac:dyDescent="0.25">
      <c r="R118" s="46">
        <v>15</v>
      </c>
      <c r="S118" s="10">
        <f t="shared" si="5"/>
        <v>20</v>
      </c>
      <c r="T118" s="53">
        <f t="shared" si="6"/>
        <v>15</v>
      </c>
      <c r="U118" t="b">
        <f t="shared" si="7"/>
        <v>0</v>
      </c>
      <c r="V118" s="44" t="str">
        <f t="shared" ca="1" si="8"/>
        <v>VENCIDA</v>
      </c>
    </row>
    <row r="119" spans="18:22" x14ac:dyDescent="0.25">
      <c r="R119" s="46">
        <v>15</v>
      </c>
      <c r="S119" s="10">
        <f t="shared" si="5"/>
        <v>20</v>
      </c>
      <c r="T119" s="53">
        <f t="shared" si="6"/>
        <v>15</v>
      </c>
      <c r="U119" t="b">
        <f t="shared" si="7"/>
        <v>0</v>
      </c>
      <c r="V119" s="44" t="str">
        <f t="shared" ca="1" si="8"/>
        <v>VENCIDA</v>
      </c>
    </row>
    <row r="120" spans="18:22" x14ac:dyDescent="0.25">
      <c r="R120" s="46">
        <v>15</v>
      </c>
      <c r="S120" s="10">
        <f t="shared" si="5"/>
        <v>20</v>
      </c>
      <c r="T120" s="53">
        <f t="shared" si="6"/>
        <v>15</v>
      </c>
      <c r="U120" t="b">
        <f t="shared" si="7"/>
        <v>0</v>
      </c>
      <c r="V120" s="44" t="str">
        <f t="shared" ca="1" si="8"/>
        <v>VENCIDA</v>
      </c>
    </row>
    <row r="121" spans="18:22" x14ac:dyDescent="0.25">
      <c r="R121" s="46">
        <v>15</v>
      </c>
      <c r="S121" s="10">
        <f t="shared" si="5"/>
        <v>20</v>
      </c>
      <c r="T121" s="53">
        <f t="shared" si="6"/>
        <v>15</v>
      </c>
      <c r="U121" t="b">
        <f t="shared" si="7"/>
        <v>0</v>
      </c>
      <c r="V121" s="44" t="str">
        <f t="shared" ca="1" si="8"/>
        <v>VENCIDA</v>
      </c>
    </row>
    <row r="122" spans="18:22" x14ac:dyDescent="0.25">
      <c r="R122" s="46">
        <v>15</v>
      </c>
      <c r="S122" s="10">
        <f t="shared" si="5"/>
        <v>20</v>
      </c>
      <c r="T122" s="53">
        <f t="shared" si="6"/>
        <v>15</v>
      </c>
      <c r="U122" t="b">
        <f t="shared" si="7"/>
        <v>0</v>
      </c>
      <c r="V122" s="44" t="str">
        <f t="shared" ca="1" si="8"/>
        <v>VENCIDA</v>
      </c>
    </row>
    <row r="123" spans="18:22" x14ac:dyDescent="0.25">
      <c r="R123" s="46">
        <v>15</v>
      </c>
      <c r="S123" s="10">
        <f t="shared" si="5"/>
        <v>20</v>
      </c>
      <c r="T123" s="53">
        <f t="shared" si="6"/>
        <v>15</v>
      </c>
      <c r="U123" t="b">
        <f t="shared" si="7"/>
        <v>0</v>
      </c>
      <c r="V123" s="44" t="str">
        <f t="shared" ca="1" si="8"/>
        <v>VENCIDA</v>
      </c>
    </row>
    <row r="124" spans="18:22" x14ac:dyDescent="0.25">
      <c r="R124" s="46">
        <v>15</v>
      </c>
      <c r="S124" s="10">
        <f t="shared" si="5"/>
        <v>20</v>
      </c>
      <c r="T124" s="53">
        <f t="shared" si="6"/>
        <v>15</v>
      </c>
      <c r="U124" t="b">
        <f t="shared" si="7"/>
        <v>0</v>
      </c>
      <c r="V124" s="44" t="str">
        <f t="shared" ca="1" si="8"/>
        <v>VENCIDA</v>
      </c>
    </row>
    <row r="125" spans="18:22" x14ac:dyDescent="0.25">
      <c r="R125" s="46">
        <v>15</v>
      </c>
      <c r="S125" s="10">
        <f t="shared" si="5"/>
        <v>20</v>
      </c>
      <c r="T125" s="53">
        <f t="shared" si="6"/>
        <v>15</v>
      </c>
      <c r="U125" t="b">
        <f t="shared" si="7"/>
        <v>0</v>
      </c>
      <c r="V125" s="44" t="str">
        <f t="shared" ca="1" si="8"/>
        <v>VENCIDA</v>
      </c>
    </row>
    <row r="126" spans="18:22" x14ac:dyDescent="0.25">
      <c r="R126" s="46">
        <v>15</v>
      </c>
      <c r="S126" s="10">
        <f t="shared" si="5"/>
        <v>20</v>
      </c>
      <c r="T126" s="53">
        <f t="shared" si="6"/>
        <v>15</v>
      </c>
      <c r="U126" t="b">
        <f t="shared" si="7"/>
        <v>0</v>
      </c>
      <c r="V126" s="44" t="str">
        <f t="shared" ca="1" si="8"/>
        <v>VENCIDA</v>
      </c>
    </row>
    <row r="127" spans="18:22" x14ac:dyDescent="0.25">
      <c r="R127" s="46">
        <v>15</v>
      </c>
      <c r="S127" s="10">
        <f t="shared" si="5"/>
        <v>20</v>
      </c>
      <c r="T127" s="53">
        <f t="shared" si="6"/>
        <v>15</v>
      </c>
      <c r="U127" t="b">
        <f t="shared" si="7"/>
        <v>0</v>
      </c>
      <c r="V127" s="44" t="str">
        <f t="shared" ca="1" si="8"/>
        <v>VENCIDA</v>
      </c>
    </row>
    <row r="128" spans="18:22" x14ac:dyDescent="0.25">
      <c r="R128" s="46">
        <v>15</v>
      </c>
      <c r="S128" s="10">
        <f t="shared" si="5"/>
        <v>20</v>
      </c>
      <c r="T128" s="53">
        <f t="shared" si="6"/>
        <v>15</v>
      </c>
      <c r="U128" t="b">
        <f t="shared" si="7"/>
        <v>0</v>
      </c>
      <c r="V128" s="44" t="str">
        <f t="shared" ca="1" si="8"/>
        <v>VENCIDA</v>
      </c>
    </row>
    <row r="129" spans="18:22" x14ac:dyDescent="0.25">
      <c r="R129" s="46">
        <v>15</v>
      </c>
      <c r="S129" s="10">
        <f t="shared" si="5"/>
        <v>20</v>
      </c>
      <c r="T129" s="53">
        <f t="shared" si="6"/>
        <v>15</v>
      </c>
      <c r="U129" t="b">
        <f t="shared" si="7"/>
        <v>0</v>
      </c>
      <c r="V129" s="44" t="str">
        <f t="shared" ca="1" si="8"/>
        <v>VENCIDA</v>
      </c>
    </row>
    <row r="130" spans="18:22" x14ac:dyDescent="0.25">
      <c r="R130" s="46">
        <v>15</v>
      </c>
      <c r="S130" s="10">
        <f t="shared" si="5"/>
        <v>20</v>
      </c>
      <c r="T130" s="53">
        <f t="shared" si="6"/>
        <v>15</v>
      </c>
      <c r="U130" t="b">
        <f t="shared" si="7"/>
        <v>0</v>
      </c>
      <c r="V130" s="44" t="str">
        <f t="shared" ca="1" si="8"/>
        <v>VENCIDA</v>
      </c>
    </row>
    <row r="131" spans="18:22" x14ac:dyDescent="0.25">
      <c r="R131" s="46">
        <v>15</v>
      </c>
      <c r="S131" s="10">
        <f t="shared" si="5"/>
        <v>20</v>
      </c>
      <c r="T131" s="53">
        <f t="shared" si="6"/>
        <v>15</v>
      </c>
      <c r="U131" t="b">
        <f t="shared" si="7"/>
        <v>0</v>
      </c>
      <c r="V131" s="44" t="str">
        <f t="shared" ca="1" si="8"/>
        <v>VENCIDA</v>
      </c>
    </row>
    <row r="132" spans="18:22" x14ac:dyDescent="0.25">
      <c r="R132" s="46">
        <v>15</v>
      </c>
      <c r="S132" s="10">
        <f t="shared" si="5"/>
        <v>20</v>
      </c>
      <c r="T132" s="53">
        <f t="shared" si="6"/>
        <v>15</v>
      </c>
      <c r="U132" t="b">
        <f t="shared" si="7"/>
        <v>0</v>
      </c>
      <c r="V132" s="44" t="str">
        <f t="shared" ca="1" si="8"/>
        <v>VENCIDA</v>
      </c>
    </row>
    <row r="133" spans="18:22" x14ac:dyDescent="0.25">
      <c r="R133" s="46">
        <v>15</v>
      </c>
      <c r="S133" s="10">
        <f t="shared" si="5"/>
        <v>20</v>
      </c>
      <c r="T133" s="53">
        <f t="shared" si="6"/>
        <v>15</v>
      </c>
      <c r="U133" t="b">
        <f t="shared" si="7"/>
        <v>0</v>
      </c>
      <c r="V133" s="44" t="str">
        <f t="shared" ca="1" si="8"/>
        <v>VENCIDA</v>
      </c>
    </row>
    <row r="134" spans="18:22" x14ac:dyDescent="0.25">
      <c r="R134" s="46">
        <v>15</v>
      </c>
      <c r="S134" s="10">
        <f t="shared" ref="S134:S151" si="9">WORKDAY(I144,R134,Z$5:Z$22)</f>
        <v>20</v>
      </c>
      <c r="T134" s="53">
        <f t="shared" ref="T134:T151" si="10">NETWORKDAYS.INTL($J$1,S134,1,Z134:Z151)</f>
        <v>15</v>
      </c>
      <c r="U134" t="b">
        <f t="shared" ref="U134:U151" si="11">+S134=K144</f>
        <v>0</v>
      </c>
      <c r="V134" s="44" t="str">
        <f t="shared" ref="V134:V151" ca="1" si="12">IF(S134&lt;TODAY(),"VENCIDA",IF(S134=TODAY(),"VENCE HOY",IF(S134&gt;TODAY(),"POR VENCER")))</f>
        <v>VENCIDA</v>
      </c>
    </row>
    <row r="135" spans="18:22" x14ac:dyDescent="0.25">
      <c r="R135" s="46">
        <v>15</v>
      </c>
      <c r="S135" s="10">
        <f t="shared" si="9"/>
        <v>20</v>
      </c>
      <c r="T135" s="53">
        <f t="shared" si="10"/>
        <v>15</v>
      </c>
      <c r="U135" t="b">
        <f t="shared" si="11"/>
        <v>0</v>
      </c>
      <c r="V135" s="44" t="str">
        <f t="shared" ca="1" si="12"/>
        <v>VENCIDA</v>
      </c>
    </row>
    <row r="136" spans="18:22" x14ac:dyDescent="0.25">
      <c r="R136" s="46">
        <v>15</v>
      </c>
      <c r="S136" s="10">
        <f t="shared" si="9"/>
        <v>20</v>
      </c>
      <c r="T136" s="53">
        <f t="shared" si="10"/>
        <v>15</v>
      </c>
      <c r="U136" t="b">
        <f t="shared" si="11"/>
        <v>0</v>
      </c>
      <c r="V136" s="44" t="str">
        <f t="shared" ca="1" si="12"/>
        <v>VENCIDA</v>
      </c>
    </row>
    <row r="137" spans="18:22" x14ac:dyDescent="0.25">
      <c r="R137" s="46">
        <v>15</v>
      </c>
      <c r="S137" s="10">
        <f t="shared" si="9"/>
        <v>20</v>
      </c>
      <c r="T137" s="53">
        <f t="shared" si="10"/>
        <v>15</v>
      </c>
      <c r="U137" t="b">
        <f t="shared" si="11"/>
        <v>0</v>
      </c>
      <c r="V137" s="44" t="str">
        <f t="shared" ca="1" si="12"/>
        <v>VENCIDA</v>
      </c>
    </row>
    <row r="138" spans="18:22" x14ac:dyDescent="0.25">
      <c r="R138" s="46">
        <v>15</v>
      </c>
      <c r="S138" s="10">
        <f t="shared" si="9"/>
        <v>20</v>
      </c>
      <c r="T138" s="53">
        <f t="shared" si="10"/>
        <v>15</v>
      </c>
      <c r="U138" t="b">
        <f t="shared" si="11"/>
        <v>0</v>
      </c>
      <c r="V138" s="44" t="str">
        <f t="shared" ca="1" si="12"/>
        <v>VENCIDA</v>
      </c>
    </row>
    <row r="139" spans="18:22" x14ac:dyDescent="0.25">
      <c r="R139" s="46">
        <v>15</v>
      </c>
      <c r="S139" s="10">
        <f t="shared" si="9"/>
        <v>20</v>
      </c>
      <c r="T139" s="53">
        <f t="shared" si="10"/>
        <v>15</v>
      </c>
      <c r="U139" t="b">
        <f t="shared" si="11"/>
        <v>0</v>
      </c>
      <c r="V139" s="44" t="str">
        <f t="shared" ca="1" si="12"/>
        <v>VENCIDA</v>
      </c>
    </row>
    <row r="140" spans="18:22" x14ac:dyDescent="0.25">
      <c r="R140" s="46">
        <v>15</v>
      </c>
      <c r="S140" s="10">
        <f t="shared" si="9"/>
        <v>20</v>
      </c>
      <c r="T140" s="53">
        <f t="shared" si="10"/>
        <v>15</v>
      </c>
      <c r="U140" t="b">
        <f t="shared" si="11"/>
        <v>0</v>
      </c>
      <c r="V140" s="44" t="str">
        <f t="shared" ca="1" si="12"/>
        <v>VENCIDA</v>
      </c>
    </row>
    <row r="141" spans="18:22" x14ac:dyDescent="0.25">
      <c r="R141" s="46">
        <v>15</v>
      </c>
      <c r="S141" s="10">
        <f t="shared" si="9"/>
        <v>20</v>
      </c>
      <c r="T141" s="53">
        <f t="shared" si="10"/>
        <v>15</v>
      </c>
      <c r="U141" t="b">
        <f t="shared" si="11"/>
        <v>0</v>
      </c>
      <c r="V141" s="44" t="str">
        <f t="shared" ca="1" si="12"/>
        <v>VENCIDA</v>
      </c>
    </row>
    <row r="142" spans="18:22" x14ac:dyDescent="0.25">
      <c r="R142" s="46">
        <v>15</v>
      </c>
      <c r="S142" s="10">
        <f t="shared" si="9"/>
        <v>20</v>
      </c>
      <c r="T142" s="53">
        <f t="shared" si="10"/>
        <v>15</v>
      </c>
      <c r="U142" t="b">
        <f t="shared" si="11"/>
        <v>0</v>
      </c>
      <c r="V142" s="44" t="str">
        <f t="shared" ca="1" si="12"/>
        <v>VENCIDA</v>
      </c>
    </row>
    <row r="143" spans="18:22" x14ac:dyDescent="0.25">
      <c r="R143" s="46">
        <v>15</v>
      </c>
      <c r="S143" s="10">
        <f t="shared" si="9"/>
        <v>20</v>
      </c>
      <c r="T143" s="53">
        <f t="shared" si="10"/>
        <v>15</v>
      </c>
      <c r="U143" t="b">
        <f t="shared" si="11"/>
        <v>0</v>
      </c>
      <c r="V143" s="44" t="str">
        <f t="shared" ca="1" si="12"/>
        <v>VENCIDA</v>
      </c>
    </row>
    <row r="144" spans="18:22" x14ac:dyDescent="0.25">
      <c r="R144" s="46">
        <v>15</v>
      </c>
      <c r="S144" s="10">
        <f t="shared" si="9"/>
        <v>20</v>
      </c>
      <c r="T144" s="53">
        <f t="shared" si="10"/>
        <v>15</v>
      </c>
      <c r="U144" t="b">
        <f t="shared" si="11"/>
        <v>0</v>
      </c>
      <c r="V144" s="44" t="str">
        <f t="shared" ca="1" si="12"/>
        <v>VENCIDA</v>
      </c>
    </row>
    <row r="145" spans="18:22" x14ac:dyDescent="0.25">
      <c r="R145" s="46">
        <v>15</v>
      </c>
      <c r="S145" s="10">
        <f t="shared" si="9"/>
        <v>20</v>
      </c>
      <c r="T145" s="53">
        <f t="shared" si="10"/>
        <v>15</v>
      </c>
      <c r="U145" t="b">
        <f t="shared" si="11"/>
        <v>0</v>
      </c>
      <c r="V145" s="44" t="str">
        <f t="shared" ca="1" si="12"/>
        <v>VENCIDA</v>
      </c>
    </row>
    <row r="146" spans="18:22" x14ac:dyDescent="0.25">
      <c r="R146" s="46">
        <v>15</v>
      </c>
      <c r="S146" s="10">
        <f t="shared" si="9"/>
        <v>20</v>
      </c>
      <c r="T146" s="53">
        <f t="shared" si="10"/>
        <v>15</v>
      </c>
      <c r="U146" t="b">
        <f t="shared" si="11"/>
        <v>0</v>
      </c>
      <c r="V146" s="44" t="str">
        <f t="shared" ca="1" si="12"/>
        <v>VENCIDA</v>
      </c>
    </row>
    <row r="147" spans="18:22" x14ac:dyDescent="0.25">
      <c r="R147" s="46">
        <v>15</v>
      </c>
      <c r="S147" s="10">
        <f t="shared" si="9"/>
        <v>20</v>
      </c>
      <c r="T147" s="53">
        <f t="shared" si="10"/>
        <v>15</v>
      </c>
      <c r="U147" t="b">
        <f t="shared" si="11"/>
        <v>0</v>
      </c>
      <c r="V147" s="44" t="str">
        <f t="shared" ca="1" si="12"/>
        <v>VENCIDA</v>
      </c>
    </row>
    <row r="148" spans="18:22" x14ac:dyDescent="0.25">
      <c r="R148" s="46">
        <v>15</v>
      </c>
      <c r="S148" s="10">
        <f t="shared" si="9"/>
        <v>20</v>
      </c>
      <c r="T148" s="53">
        <f t="shared" si="10"/>
        <v>15</v>
      </c>
      <c r="U148" t="b">
        <f t="shared" si="11"/>
        <v>0</v>
      </c>
      <c r="V148" s="44" t="str">
        <f t="shared" ca="1" si="12"/>
        <v>VENCIDA</v>
      </c>
    </row>
    <row r="149" spans="18:22" x14ac:dyDescent="0.25">
      <c r="R149" s="46">
        <v>15</v>
      </c>
      <c r="S149" s="10">
        <f t="shared" si="9"/>
        <v>20</v>
      </c>
      <c r="T149" s="53">
        <f t="shared" si="10"/>
        <v>15</v>
      </c>
      <c r="U149" t="b">
        <f t="shared" si="11"/>
        <v>0</v>
      </c>
      <c r="V149" s="44" t="str">
        <f t="shared" ca="1" si="12"/>
        <v>VENCIDA</v>
      </c>
    </row>
    <row r="150" spans="18:22" x14ac:dyDescent="0.25">
      <c r="R150" s="46">
        <v>15</v>
      </c>
      <c r="S150" s="10">
        <f t="shared" si="9"/>
        <v>20</v>
      </c>
      <c r="T150" s="53">
        <f t="shared" si="10"/>
        <v>15</v>
      </c>
      <c r="U150" t="b">
        <f t="shared" si="11"/>
        <v>0</v>
      </c>
      <c r="V150" s="44" t="str">
        <f t="shared" ca="1" si="12"/>
        <v>VENCIDA</v>
      </c>
    </row>
    <row r="151" spans="18:22" x14ac:dyDescent="0.25">
      <c r="R151" s="46">
        <v>15</v>
      </c>
      <c r="S151" s="10">
        <f t="shared" si="9"/>
        <v>20</v>
      </c>
      <c r="T151" s="53">
        <f t="shared" si="10"/>
        <v>15</v>
      </c>
      <c r="U151" t="b">
        <f t="shared" si="11"/>
        <v>0</v>
      </c>
      <c r="V151" s="44" t="str">
        <f t="shared" ca="1" si="12"/>
        <v>VENCIDA</v>
      </c>
    </row>
  </sheetData>
  <mergeCells count="1">
    <mergeCell ref="L3:O3"/>
  </mergeCells>
  <conditionalFormatting sqref="V5:V151">
    <cfRule type="containsText" dxfId="31" priority="1" operator="containsText" text="VENCE HOY">
      <formula>NOT(ISERROR(SEARCH("VENCE HOY",V5)))</formula>
    </cfRule>
    <cfRule type="containsText" dxfId="30" priority="2" operator="containsText" text="VENCIDA">
      <formula>NOT(ISERROR(SEARCH("VENCIDA",V5)))</formula>
    </cfRule>
    <cfRule type="containsText" dxfId="29" priority="3" operator="containsText" text="POR VENCER">
      <formula>NOT(ISERROR(SEARCH("POR VENCER",V5)))</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6A563-92D5-4959-AFBF-BE85D757BFEA}">
  <dimension ref="A1:CZ3"/>
  <sheetViews>
    <sheetView workbookViewId="0">
      <selection activeCell="A13" sqref="A13"/>
    </sheetView>
  </sheetViews>
  <sheetFormatPr baseColWidth="10" defaultRowHeight="15" x14ac:dyDescent="0.25"/>
  <cols>
    <col min="18" max="18" width="25.7109375" customWidth="1"/>
    <col min="19" max="19" width="29.5703125" customWidth="1"/>
    <col min="21" max="21" width="19.85546875" bestFit="1" customWidth="1"/>
    <col min="22" max="22" width="21.85546875" bestFit="1" customWidth="1"/>
    <col min="23" max="23" width="12.140625" bestFit="1" customWidth="1"/>
    <col min="24" max="24" width="10.42578125" bestFit="1" customWidth="1"/>
    <col min="25" max="25" width="19.7109375" bestFit="1" customWidth="1"/>
    <col min="26" max="26" width="21.42578125" bestFit="1" customWidth="1"/>
    <col min="27" max="27" width="25.5703125" bestFit="1" customWidth="1"/>
    <col min="28" max="28" width="10.28515625" bestFit="1" customWidth="1"/>
    <col min="29" max="29" width="16.42578125" bestFit="1" customWidth="1"/>
    <col min="30" max="30" width="7.5703125" bestFit="1" customWidth="1"/>
    <col min="31" max="31" width="24.28515625" bestFit="1" customWidth="1"/>
    <col min="32" max="32" width="19.42578125" bestFit="1" customWidth="1"/>
    <col min="33" max="33" width="21.140625" bestFit="1" customWidth="1"/>
    <col min="34" max="34" width="22" bestFit="1" customWidth="1"/>
    <col min="35" max="35" width="23.7109375" bestFit="1" customWidth="1"/>
    <col min="36" max="36" width="22" bestFit="1" customWidth="1"/>
    <col min="37" max="37" width="34" bestFit="1" customWidth="1"/>
    <col min="38" max="38" width="32.28515625" bestFit="1" customWidth="1"/>
    <col min="39" max="39" width="15.42578125" bestFit="1" customWidth="1"/>
    <col min="40" max="40" width="15.7109375" bestFit="1" customWidth="1"/>
    <col min="41" max="41" width="18.140625" bestFit="1" customWidth="1"/>
    <col min="42" max="42" width="12.140625" bestFit="1" customWidth="1"/>
    <col min="43" max="43" width="9.5703125" bestFit="1" customWidth="1"/>
    <col min="44" max="44" width="22.28515625" bestFit="1" customWidth="1"/>
    <col min="45" max="45" width="26.140625" bestFit="1" customWidth="1"/>
    <col min="46" max="46" width="24" bestFit="1" customWidth="1"/>
    <col min="47" max="47" width="26" bestFit="1" customWidth="1"/>
    <col min="48" max="48" width="26.85546875" bestFit="1" customWidth="1"/>
    <col min="49" max="49" width="27.140625" bestFit="1" customWidth="1"/>
    <col min="50" max="50" width="28" bestFit="1" customWidth="1"/>
    <col min="51" max="51" width="27" bestFit="1" customWidth="1"/>
    <col min="52" max="52" width="20.140625" bestFit="1" customWidth="1"/>
    <col min="53" max="53" width="25.28515625" bestFit="1" customWidth="1"/>
    <col min="54" max="54" width="24.42578125" bestFit="1" customWidth="1"/>
    <col min="55" max="55" width="22.140625" bestFit="1" customWidth="1"/>
    <col min="56" max="56" width="19.140625" bestFit="1" customWidth="1"/>
    <col min="57" max="58" width="14" bestFit="1" customWidth="1"/>
    <col min="59" max="59" width="18.7109375" bestFit="1" customWidth="1"/>
    <col min="60" max="60" width="20.85546875" bestFit="1" customWidth="1"/>
    <col min="61" max="61" width="23.140625" bestFit="1" customWidth="1"/>
    <col min="62" max="62" width="19.85546875" bestFit="1" customWidth="1"/>
    <col min="63" max="63" width="20.28515625" bestFit="1" customWidth="1"/>
    <col min="64" max="64" width="27.28515625" bestFit="1" customWidth="1"/>
    <col min="65" max="66" width="255.7109375" bestFit="1" customWidth="1"/>
    <col min="67" max="67" width="14.7109375" bestFit="1" customWidth="1"/>
    <col min="68" max="68" width="21.140625" bestFit="1" customWidth="1"/>
    <col min="69" max="69" width="23.140625" bestFit="1" customWidth="1"/>
    <col min="70" max="70" width="17.7109375" bestFit="1" customWidth="1"/>
    <col min="71" max="71" width="19.7109375" bestFit="1" customWidth="1"/>
    <col min="72" max="72" width="20.5703125" bestFit="1" customWidth="1"/>
    <col min="73" max="73" width="39" bestFit="1" customWidth="1"/>
    <col min="74" max="74" width="24.140625" bestFit="1" customWidth="1"/>
    <col min="75" max="75" width="25.28515625" bestFit="1" customWidth="1"/>
    <col min="76" max="76" width="31.28515625" bestFit="1" customWidth="1"/>
    <col min="77" max="77" width="26.140625" bestFit="1" customWidth="1"/>
    <col min="78" max="78" width="20.85546875" bestFit="1" customWidth="1"/>
    <col min="79" max="79" width="32.7109375" bestFit="1" customWidth="1"/>
    <col min="80" max="80" width="24.7109375" bestFit="1" customWidth="1"/>
    <col min="81" max="81" width="19.85546875" bestFit="1" customWidth="1"/>
    <col min="82" max="82" width="21.5703125" bestFit="1" customWidth="1"/>
    <col min="83" max="83" width="22.42578125" bestFit="1" customWidth="1"/>
    <col min="84" max="84" width="19.140625" bestFit="1" customWidth="1"/>
    <col min="85" max="85" width="24.5703125" bestFit="1" customWidth="1"/>
    <col min="86" max="86" width="20" bestFit="1" customWidth="1"/>
    <col min="87" max="87" width="21.42578125" bestFit="1" customWidth="1"/>
    <col min="88" max="88" width="21" bestFit="1" customWidth="1"/>
    <col min="89" max="89" width="16.85546875" bestFit="1" customWidth="1"/>
    <col min="90" max="90" width="17.140625" bestFit="1" customWidth="1"/>
    <col min="91" max="91" width="11.5703125" bestFit="1" customWidth="1"/>
    <col min="92" max="92" width="16.42578125" bestFit="1" customWidth="1"/>
    <col min="93" max="93" width="21.7109375" bestFit="1" customWidth="1"/>
    <col min="94" max="94" width="19.7109375" bestFit="1" customWidth="1"/>
    <col min="95" max="95" width="22.5703125" bestFit="1" customWidth="1"/>
    <col min="96" max="96" width="14.28515625" bestFit="1" customWidth="1"/>
  </cols>
  <sheetData>
    <row r="1" spans="1:104" s="69" customFormat="1" x14ac:dyDescent="0.25">
      <c r="A1" s="69" t="s">
        <v>205</v>
      </c>
      <c r="B1" s="69" t="s">
        <v>0</v>
      </c>
      <c r="C1" s="69" t="s">
        <v>1</v>
      </c>
      <c r="D1" s="69" t="s">
        <v>2</v>
      </c>
      <c r="E1" s="69" t="s">
        <v>3</v>
      </c>
      <c r="F1" s="69" t="s">
        <v>4</v>
      </c>
      <c r="G1" s="69" t="s">
        <v>5</v>
      </c>
      <c r="H1" s="69" t="s">
        <v>6</v>
      </c>
      <c r="I1" s="69" t="s">
        <v>7</v>
      </c>
      <c r="J1" s="69" t="s">
        <v>8</v>
      </c>
      <c r="K1" s="69" t="s">
        <v>9</v>
      </c>
      <c r="L1" s="69" t="s">
        <v>10</v>
      </c>
      <c r="M1" s="69" t="s">
        <v>11</v>
      </c>
      <c r="N1" s="69" t="s">
        <v>12</v>
      </c>
      <c r="O1" s="69" t="s">
        <v>13</v>
      </c>
      <c r="P1" s="69" t="s">
        <v>14</v>
      </c>
      <c r="Q1" s="69" t="s">
        <v>15</v>
      </c>
      <c r="R1" s="69" t="s">
        <v>16</v>
      </c>
      <c r="S1" s="69" t="s">
        <v>17</v>
      </c>
      <c r="T1" s="69" t="s">
        <v>18</v>
      </c>
      <c r="U1" s="69" t="s">
        <v>19</v>
      </c>
      <c r="V1" s="69" t="s">
        <v>20</v>
      </c>
      <c r="W1" s="69" t="s">
        <v>21</v>
      </c>
      <c r="X1" s="69" t="s">
        <v>22</v>
      </c>
      <c r="Y1" s="69" t="s">
        <v>23</v>
      </c>
      <c r="Z1" s="69" t="s">
        <v>24</v>
      </c>
      <c r="AA1" s="69" t="s">
        <v>25</v>
      </c>
      <c r="AB1" s="69" t="s">
        <v>26</v>
      </c>
      <c r="AC1" s="69" t="s">
        <v>27</v>
      </c>
      <c r="AD1" s="69" t="s">
        <v>28</v>
      </c>
      <c r="AE1" s="69" t="s">
        <v>29</v>
      </c>
      <c r="AF1" s="69" t="s">
        <v>30</v>
      </c>
      <c r="AG1" s="69" t="s">
        <v>31</v>
      </c>
      <c r="AH1" s="69" t="s">
        <v>32</v>
      </c>
      <c r="AI1" s="69" t="s">
        <v>33</v>
      </c>
      <c r="AJ1" s="69" t="s">
        <v>34</v>
      </c>
      <c r="AK1" s="69" t="s">
        <v>35</v>
      </c>
      <c r="AL1" s="69" t="s">
        <v>36</v>
      </c>
      <c r="AM1" s="70" t="s">
        <v>37</v>
      </c>
      <c r="AN1" s="70" t="s">
        <v>38</v>
      </c>
      <c r="AO1" s="70" t="s">
        <v>39</v>
      </c>
      <c r="AP1" s="70" t="s">
        <v>206</v>
      </c>
      <c r="AQ1" s="70" t="s">
        <v>207</v>
      </c>
      <c r="AR1" s="70" t="s">
        <v>40</v>
      </c>
      <c r="AS1" s="69" t="s">
        <v>41</v>
      </c>
      <c r="AT1" s="70" t="s">
        <v>42</v>
      </c>
      <c r="AU1" s="70" t="s">
        <v>43</v>
      </c>
      <c r="AV1" s="70" t="s">
        <v>44</v>
      </c>
      <c r="AW1" s="70" t="s">
        <v>45</v>
      </c>
      <c r="AX1" s="70" t="s">
        <v>46</v>
      </c>
      <c r="AY1" s="70" t="s">
        <v>47</v>
      </c>
      <c r="AZ1" s="70" t="s">
        <v>48</v>
      </c>
      <c r="BA1" s="69" t="s">
        <v>49</v>
      </c>
      <c r="BB1" s="69" t="s">
        <v>50</v>
      </c>
      <c r="BC1" s="70" t="s">
        <v>51</v>
      </c>
      <c r="BD1" s="70" t="s">
        <v>52</v>
      </c>
      <c r="BE1" s="70" t="s">
        <v>53</v>
      </c>
      <c r="BF1" s="69" t="s">
        <v>54</v>
      </c>
      <c r="BG1" s="69" t="s">
        <v>55</v>
      </c>
      <c r="BH1" s="69" t="s">
        <v>56</v>
      </c>
      <c r="BI1" s="69" t="s">
        <v>57</v>
      </c>
      <c r="BJ1" s="70" t="s">
        <v>58</v>
      </c>
      <c r="BK1" s="69" t="s">
        <v>59</v>
      </c>
      <c r="BL1" s="69" t="s">
        <v>60</v>
      </c>
      <c r="BM1" s="69" t="s">
        <v>61</v>
      </c>
      <c r="BN1" s="69" t="s">
        <v>62</v>
      </c>
      <c r="BO1" s="69" t="s">
        <v>63</v>
      </c>
      <c r="BP1" s="69" t="s">
        <v>64</v>
      </c>
      <c r="BQ1" s="69" t="s">
        <v>65</v>
      </c>
      <c r="BR1" s="69" t="s">
        <v>66</v>
      </c>
      <c r="BS1" s="69" t="s">
        <v>67</v>
      </c>
      <c r="BT1" s="69" t="s">
        <v>68</v>
      </c>
      <c r="BU1" s="69" t="s">
        <v>69</v>
      </c>
      <c r="BV1" s="69" t="s">
        <v>70</v>
      </c>
      <c r="BW1" s="69" t="s">
        <v>71</v>
      </c>
      <c r="BX1" s="69" t="s">
        <v>72</v>
      </c>
      <c r="BY1" s="69" t="s">
        <v>73</v>
      </c>
      <c r="BZ1" s="69" t="s">
        <v>74</v>
      </c>
      <c r="CA1" s="69" t="s">
        <v>75</v>
      </c>
      <c r="CB1" s="69" t="s">
        <v>76</v>
      </c>
      <c r="CC1" s="69" t="s">
        <v>77</v>
      </c>
      <c r="CD1" s="69" t="s">
        <v>78</v>
      </c>
      <c r="CE1" s="69" t="s">
        <v>79</v>
      </c>
      <c r="CF1" s="69" t="s">
        <v>80</v>
      </c>
      <c r="CG1" s="69" t="s">
        <v>81</v>
      </c>
      <c r="CH1" s="69" t="s">
        <v>82</v>
      </c>
      <c r="CI1" s="69" t="s">
        <v>83</v>
      </c>
      <c r="CJ1" s="69" t="s">
        <v>84</v>
      </c>
      <c r="CK1" s="69" t="s">
        <v>85</v>
      </c>
      <c r="CL1" s="69" t="s">
        <v>86</v>
      </c>
      <c r="CM1" s="69" t="s">
        <v>87</v>
      </c>
      <c r="CN1" s="69" t="s">
        <v>88</v>
      </c>
      <c r="CO1" s="69" t="s">
        <v>89</v>
      </c>
      <c r="CP1" s="69" t="s">
        <v>90</v>
      </c>
      <c r="CQ1" s="69" t="s">
        <v>91</v>
      </c>
      <c r="CR1" s="69" t="s">
        <v>92</v>
      </c>
      <c r="CS1" s="69" t="s">
        <v>93</v>
      </c>
      <c r="CT1" s="69" t="s">
        <v>94</v>
      </c>
      <c r="CU1" s="69" t="s">
        <v>95</v>
      </c>
      <c r="CV1" s="69" t="s">
        <v>96</v>
      </c>
      <c r="CW1" s="69" t="s">
        <v>97</v>
      </c>
      <c r="CX1" s="69" t="s">
        <v>98</v>
      </c>
      <c r="CZ1" s="69" t="s">
        <v>208</v>
      </c>
    </row>
    <row r="2" spans="1:104" x14ac:dyDescent="0.25">
      <c r="A2">
        <v>1</v>
      </c>
      <c r="B2">
        <v>2312362022</v>
      </c>
      <c r="C2" t="s">
        <v>99</v>
      </c>
      <c r="D2" t="s">
        <v>100</v>
      </c>
      <c r="E2" t="s">
        <v>101</v>
      </c>
      <c r="F2" t="s">
        <v>102</v>
      </c>
      <c r="G2" t="s">
        <v>103</v>
      </c>
      <c r="H2" t="s">
        <v>103</v>
      </c>
      <c r="I2" t="s">
        <v>104</v>
      </c>
      <c r="J2" t="s">
        <v>127</v>
      </c>
      <c r="K2" t="s">
        <v>128</v>
      </c>
      <c r="L2" t="s">
        <v>186</v>
      </c>
      <c r="M2" t="s">
        <v>107</v>
      </c>
      <c r="N2" t="s">
        <v>209</v>
      </c>
      <c r="O2" t="s">
        <v>187</v>
      </c>
      <c r="P2" t="s">
        <v>108</v>
      </c>
      <c r="Q2" t="s">
        <v>109</v>
      </c>
      <c r="R2" t="s">
        <v>129</v>
      </c>
      <c r="S2" t="s">
        <v>129</v>
      </c>
      <c r="T2" t="s">
        <v>210</v>
      </c>
      <c r="U2" t="s">
        <v>130</v>
      </c>
      <c r="V2" t="s">
        <v>211</v>
      </c>
      <c r="W2" t="s">
        <v>111</v>
      </c>
      <c r="X2" t="s">
        <v>112</v>
      </c>
      <c r="Y2" t="s">
        <v>111</v>
      </c>
      <c r="AB2" t="s">
        <v>111</v>
      </c>
      <c r="AM2" s="10">
        <v>44728</v>
      </c>
      <c r="AN2" s="10">
        <v>44729</v>
      </c>
      <c r="AO2" s="10">
        <v>44733</v>
      </c>
      <c r="AP2" s="71">
        <v>0.20071759259259259</v>
      </c>
      <c r="AQ2" s="10" t="s">
        <v>212</v>
      </c>
      <c r="AR2" s="10">
        <v>44734</v>
      </c>
      <c r="AS2">
        <v>20221120068612</v>
      </c>
      <c r="AT2" s="10">
        <v>44728</v>
      </c>
      <c r="AU2" s="10" t="s">
        <v>113</v>
      </c>
      <c r="AV2" s="10" t="s">
        <v>113</v>
      </c>
      <c r="AW2" s="10" t="s">
        <v>113</v>
      </c>
      <c r="AX2" s="10" t="s">
        <v>113</v>
      </c>
      <c r="AY2" s="10" t="s">
        <v>113</v>
      </c>
      <c r="AZ2" s="10">
        <v>44749</v>
      </c>
      <c r="BA2">
        <v>9</v>
      </c>
      <c r="BC2" s="10" t="s">
        <v>113</v>
      </c>
      <c r="BD2" s="10">
        <v>44734.414236111108</v>
      </c>
      <c r="BE2" s="10" t="s">
        <v>113</v>
      </c>
      <c r="BF2">
        <v>1</v>
      </c>
      <c r="BG2">
        <v>0</v>
      </c>
      <c r="BH2" t="s">
        <v>114</v>
      </c>
      <c r="BI2" t="s">
        <v>10</v>
      </c>
      <c r="BJ2" s="10">
        <v>44735</v>
      </c>
      <c r="BK2">
        <v>2</v>
      </c>
      <c r="BL2">
        <v>0</v>
      </c>
      <c r="BM2" t="s">
        <v>213</v>
      </c>
      <c r="BN2" t="s">
        <v>213</v>
      </c>
      <c r="BO2" t="s">
        <v>122</v>
      </c>
      <c r="BP2" t="s">
        <v>122</v>
      </c>
      <c r="BQ2" t="s">
        <v>10</v>
      </c>
      <c r="BR2" t="s">
        <v>214</v>
      </c>
      <c r="BS2" t="s">
        <v>115</v>
      </c>
      <c r="BU2" t="s">
        <v>215</v>
      </c>
      <c r="BX2" t="s">
        <v>216</v>
      </c>
      <c r="BZ2">
        <v>3202102022</v>
      </c>
      <c r="CA2" t="s">
        <v>216</v>
      </c>
      <c r="CF2" t="s">
        <v>112</v>
      </c>
      <c r="CG2" t="s">
        <v>112</v>
      </c>
      <c r="CJ2">
        <v>1</v>
      </c>
      <c r="CK2" t="s">
        <v>116</v>
      </c>
      <c r="CL2" t="s">
        <v>217</v>
      </c>
      <c r="CN2" t="s">
        <v>126</v>
      </c>
      <c r="CO2" t="s">
        <v>117</v>
      </c>
      <c r="CP2" t="s">
        <v>113</v>
      </c>
      <c r="CQ2" t="s">
        <v>118</v>
      </c>
      <c r="CR2" t="s">
        <v>119</v>
      </c>
      <c r="CS2" t="s">
        <v>120</v>
      </c>
      <c r="CZ2" t="s">
        <v>103</v>
      </c>
    </row>
    <row r="3" spans="1:104" x14ac:dyDescent="0.25">
      <c r="A3">
        <v>2</v>
      </c>
      <c r="B3">
        <v>2285622022</v>
      </c>
      <c r="C3" t="s">
        <v>99</v>
      </c>
      <c r="D3" t="s">
        <v>100</v>
      </c>
      <c r="E3" t="s">
        <v>101</v>
      </c>
      <c r="F3" t="s">
        <v>102</v>
      </c>
      <c r="G3" t="s">
        <v>103</v>
      </c>
      <c r="H3" t="s">
        <v>218</v>
      </c>
      <c r="I3" t="s">
        <v>104</v>
      </c>
      <c r="J3" t="s">
        <v>219</v>
      </c>
      <c r="K3" t="s">
        <v>220</v>
      </c>
      <c r="L3" t="s">
        <v>186</v>
      </c>
      <c r="M3" t="s">
        <v>107</v>
      </c>
      <c r="O3" t="s">
        <v>121</v>
      </c>
      <c r="P3" t="s">
        <v>108</v>
      </c>
      <c r="Q3" t="s">
        <v>109</v>
      </c>
      <c r="R3" t="s">
        <v>149</v>
      </c>
      <c r="S3" t="s">
        <v>149</v>
      </c>
      <c r="T3" t="s">
        <v>221</v>
      </c>
      <c r="U3" t="s">
        <v>130</v>
      </c>
      <c r="W3" t="s">
        <v>111</v>
      </c>
      <c r="X3" t="s">
        <v>112</v>
      </c>
      <c r="Y3" t="s">
        <v>111</v>
      </c>
      <c r="AB3" t="s">
        <v>111</v>
      </c>
      <c r="AH3">
        <v>2</v>
      </c>
      <c r="AI3" s="72">
        <v>-7413645900785920</v>
      </c>
      <c r="AJ3" s="72">
        <v>4562521781569280</v>
      </c>
      <c r="AM3" s="10">
        <v>44726</v>
      </c>
      <c r="AN3" s="10">
        <v>44727</v>
      </c>
      <c r="AO3" s="10">
        <v>44729</v>
      </c>
      <c r="AP3" s="71">
        <v>0.21008101851851854</v>
      </c>
      <c r="AQ3" s="10" t="s">
        <v>212</v>
      </c>
      <c r="AR3" s="10">
        <v>44733</v>
      </c>
      <c r="AT3" s="10" t="s">
        <v>113</v>
      </c>
      <c r="AU3" s="10" t="s">
        <v>113</v>
      </c>
      <c r="AV3" s="10" t="s">
        <v>113</v>
      </c>
      <c r="AW3" s="10" t="s">
        <v>113</v>
      </c>
      <c r="AX3" s="10" t="s">
        <v>113</v>
      </c>
      <c r="AY3" s="10" t="s">
        <v>113</v>
      </c>
      <c r="AZ3" s="10">
        <v>44748</v>
      </c>
      <c r="BA3">
        <v>9</v>
      </c>
      <c r="BC3" s="10" t="s">
        <v>113</v>
      </c>
      <c r="BD3" s="10">
        <v>44733.408912037034</v>
      </c>
      <c r="BE3" s="10" t="s">
        <v>113</v>
      </c>
      <c r="BF3">
        <v>1</v>
      </c>
      <c r="BG3">
        <v>0</v>
      </c>
      <c r="BH3" t="s">
        <v>114</v>
      </c>
      <c r="BI3" t="s">
        <v>10</v>
      </c>
      <c r="BJ3" s="10">
        <v>44734</v>
      </c>
      <c r="BK3">
        <v>2</v>
      </c>
      <c r="BL3">
        <v>0</v>
      </c>
      <c r="BM3" t="s">
        <v>222</v>
      </c>
      <c r="BN3" t="s">
        <v>222</v>
      </c>
      <c r="BO3" t="s">
        <v>223</v>
      </c>
      <c r="BP3" t="s">
        <v>223</v>
      </c>
      <c r="BQ3" t="s">
        <v>123</v>
      </c>
      <c r="BR3" t="s">
        <v>214</v>
      </c>
      <c r="BS3" t="s">
        <v>115</v>
      </c>
      <c r="BT3" t="s">
        <v>224</v>
      </c>
      <c r="BU3" t="s">
        <v>225</v>
      </c>
      <c r="BV3">
        <v>830097789</v>
      </c>
      <c r="BX3" t="s">
        <v>226</v>
      </c>
      <c r="BY3">
        <v>7133060</v>
      </c>
      <c r="BZ3">
        <v>3104823214</v>
      </c>
      <c r="CA3" t="s">
        <v>227</v>
      </c>
      <c r="CB3" t="s">
        <v>228</v>
      </c>
      <c r="CC3" t="s">
        <v>229</v>
      </c>
      <c r="CD3" t="s">
        <v>230</v>
      </c>
      <c r="CF3" t="s">
        <v>111</v>
      </c>
      <c r="CG3" t="s">
        <v>112</v>
      </c>
      <c r="CJ3">
        <v>1</v>
      </c>
      <c r="CK3" t="s">
        <v>116</v>
      </c>
      <c r="CL3" t="s">
        <v>125</v>
      </c>
      <c r="CN3" t="s">
        <v>126</v>
      </c>
      <c r="CO3" t="s">
        <v>117</v>
      </c>
      <c r="CP3" t="s">
        <v>113</v>
      </c>
      <c r="CQ3" t="s">
        <v>118</v>
      </c>
      <c r="CR3" t="s">
        <v>119</v>
      </c>
      <c r="CS3" t="s">
        <v>151</v>
      </c>
      <c r="CZ3" t="s">
        <v>218</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2DF1-24C5-49C7-AC27-FF8F8756BB13}">
  <dimension ref="A1:CX24"/>
  <sheetViews>
    <sheetView zoomScale="71" zoomScaleNormal="71" workbookViewId="0">
      <selection activeCell="A20" sqref="A20"/>
    </sheetView>
  </sheetViews>
  <sheetFormatPr baseColWidth="10" defaultColWidth="11.42578125" defaultRowHeight="15" customHeight="1" x14ac:dyDescent="0.25"/>
  <cols>
    <col min="1" max="1" width="22.7109375" customWidth="1"/>
    <col min="2" max="2" width="31.7109375" bestFit="1" customWidth="1"/>
    <col min="4" max="4" width="17" customWidth="1"/>
    <col min="5" max="5" width="32.7109375" customWidth="1"/>
    <col min="6" max="6" width="40.28515625" customWidth="1"/>
    <col min="7" max="8" width="32.140625" bestFit="1" customWidth="1"/>
    <col min="9" max="9" width="14.28515625" bestFit="1" customWidth="1"/>
    <col min="10" max="10" width="19.7109375" customWidth="1"/>
    <col min="12" max="12" width="13.5703125" customWidth="1"/>
    <col min="13" max="13" width="19.5703125" customWidth="1"/>
    <col min="14" max="14" width="16.5703125" customWidth="1"/>
    <col min="16" max="16" width="14.7109375" customWidth="1"/>
    <col min="17" max="17" width="22.42578125" customWidth="1"/>
    <col min="18" max="18" width="21.140625" customWidth="1"/>
    <col min="19" max="19" width="21.42578125" customWidth="1"/>
    <col min="21" max="21" width="19.5703125" customWidth="1"/>
    <col min="22" max="22" width="18.85546875" customWidth="1"/>
    <col min="23" max="23" width="12" customWidth="1"/>
    <col min="25" max="25" width="19.42578125" customWidth="1"/>
    <col min="26" max="26" width="21.140625" customWidth="1"/>
    <col min="27" max="27" width="25.140625" customWidth="1"/>
    <col min="29" max="29" width="16.28515625" customWidth="1"/>
    <col min="31" max="31" width="23.85546875" customWidth="1"/>
    <col min="32" max="32" width="19.140625" customWidth="1"/>
    <col min="33" max="33" width="20.85546875" customWidth="1"/>
    <col min="34" max="34" width="21.7109375" customWidth="1"/>
    <col min="35" max="35" width="23.28515625" customWidth="1"/>
    <col min="36" max="36" width="21.7109375" customWidth="1"/>
    <col min="37" max="37" width="33.28515625" customWidth="1"/>
    <col min="38" max="38" width="31.7109375" customWidth="1"/>
    <col min="39" max="39" width="15.28515625" style="10" customWidth="1"/>
    <col min="40" max="40" width="15.5703125" style="10" customWidth="1"/>
    <col min="41" max="41" width="18" style="10" customWidth="1"/>
    <col min="42" max="42" width="22" style="10" customWidth="1"/>
    <col min="43" max="43" width="25.7109375" customWidth="1"/>
    <col min="44" max="44" width="23.5703125" style="10" customWidth="1"/>
    <col min="45" max="45" width="25.5703125" style="10" customWidth="1"/>
    <col min="46" max="46" width="26.42578125" style="10" customWidth="1"/>
    <col min="47" max="47" width="26.7109375" style="10" customWidth="1"/>
    <col min="48" max="48" width="27.5703125" style="10" customWidth="1"/>
    <col min="49" max="49" width="26.5703125" style="10" customWidth="1"/>
    <col min="50" max="50" width="19.85546875" style="10" customWidth="1"/>
    <col min="51" max="51" width="24.85546875" customWidth="1"/>
    <col min="52" max="52" width="24" customWidth="1"/>
    <col min="53" max="53" width="21.85546875" style="10" customWidth="1"/>
    <col min="54" max="54" width="18.85546875" style="10" customWidth="1"/>
    <col min="55" max="55" width="13.85546875" style="10" customWidth="1"/>
    <col min="56" max="56" width="13.85546875" customWidth="1"/>
    <col min="57" max="57" width="18.42578125" customWidth="1"/>
    <col min="59" max="59" width="22.85546875" customWidth="1"/>
    <col min="60" max="60" width="19.5703125" style="10" customWidth="1"/>
    <col min="61" max="61" width="20" customWidth="1"/>
    <col min="62" max="62" width="26.85546875" customWidth="1"/>
    <col min="63" max="63" width="13.5703125" customWidth="1"/>
    <col min="64" max="64" width="16.140625" customWidth="1"/>
    <col min="65" max="65" width="14.5703125" customWidth="1"/>
    <col min="66" max="66" width="20.85546875" customWidth="1"/>
    <col min="67" max="67" width="14" customWidth="1"/>
    <col min="68" max="68" width="17.5703125" customWidth="1"/>
    <col min="69" max="69" width="19.42578125" customWidth="1"/>
    <col min="70" max="70" width="20.28515625" customWidth="1"/>
    <col min="71" max="71" width="21.5703125" customWidth="1"/>
    <col min="72" max="72" width="23.7109375" customWidth="1"/>
    <col min="73" max="73" width="24.85546875" customWidth="1"/>
    <col min="74" max="74" width="30.7109375" customWidth="1"/>
    <col min="75" max="75" width="25.7109375" customWidth="1"/>
    <col min="76" max="76" width="20.5703125" customWidth="1"/>
    <col min="77" max="77" width="32.140625" customWidth="1"/>
    <col min="78" max="78" width="24.28515625" customWidth="1"/>
    <col min="79" max="79" width="19.5703125" customWidth="1"/>
    <col min="80" max="80" width="21.28515625" customWidth="1"/>
    <col min="81" max="81" width="22.140625" customWidth="1"/>
    <col min="82" max="82" width="18.85546875" customWidth="1"/>
    <col min="83" max="83" width="24.140625" customWidth="1"/>
    <col min="84" max="84" width="19.7109375" customWidth="1"/>
    <col min="85" max="85" width="21.140625" customWidth="1"/>
    <col min="86" max="86" width="20.7109375" customWidth="1"/>
    <col min="87" max="87" width="16.7109375" customWidth="1"/>
    <col min="88" max="88" width="17" customWidth="1"/>
    <col min="91" max="91" width="16.7109375" customWidth="1"/>
    <col min="92" max="92" width="20.42578125" customWidth="1"/>
    <col min="93" max="93" width="22.28515625" customWidth="1"/>
    <col min="94" max="94" width="14.140625" customWidth="1"/>
    <col min="95" max="95" width="24.85546875" customWidth="1"/>
    <col min="96" max="96" width="19.7109375" customWidth="1"/>
    <col min="97" max="97" width="21.140625" customWidth="1"/>
    <col min="98" max="98" width="30.140625" customWidth="1"/>
    <col min="99" max="99" width="17.28515625" customWidth="1"/>
  </cols>
  <sheetData>
    <row r="1" spans="1:102" x14ac:dyDescent="0.25">
      <c r="A1" t="s">
        <v>0</v>
      </c>
      <c r="B1" t="s">
        <v>146</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row>
    <row r="2" spans="1:102" x14ac:dyDescent="0.25">
      <c r="A2">
        <v>423</v>
      </c>
      <c r="B2">
        <v>4200732021</v>
      </c>
      <c r="C2" t="s">
        <v>99</v>
      </c>
      <c r="D2" t="s">
        <v>100</v>
      </c>
      <c r="E2" t="s">
        <v>101</v>
      </c>
      <c r="F2" t="s">
        <v>102</v>
      </c>
      <c r="G2" t="s">
        <v>103</v>
      </c>
      <c r="I2" t="s">
        <v>104</v>
      </c>
      <c r="J2" t="s">
        <v>105</v>
      </c>
      <c r="K2" t="s">
        <v>106</v>
      </c>
      <c r="L2" t="s">
        <v>152</v>
      </c>
      <c r="M2" t="s">
        <v>107</v>
      </c>
      <c r="O2" t="s">
        <v>121</v>
      </c>
      <c r="P2" t="s">
        <v>108</v>
      </c>
      <c r="Q2" t="s">
        <v>148</v>
      </c>
      <c r="R2" t="s">
        <v>129</v>
      </c>
      <c r="S2" t="s">
        <v>129</v>
      </c>
      <c r="T2" t="s">
        <v>180</v>
      </c>
      <c r="U2" t="s">
        <v>110</v>
      </c>
      <c r="W2" t="s">
        <v>111</v>
      </c>
      <c r="X2" t="s">
        <v>111</v>
      </c>
      <c r="Y2" t="s">
        <v>111</v>
      </c>
      <c r="AB2" t="s">
        <v>111</v>
      </c>
      <c r="AI2">
        <v>-74074154498</v>
      </c>
      <c r="AJ2">
        <v>469488655999999</v>
      </c>
      <c r="AM2" s="10">
        <v>44559</v>
      </c>
      <c r="AN2" s="10">
        <v>44560</v>
      </c>
      <c r="AO2" s="13">
        <v>44559.565995370373</v>
      </c>
      <c r="AP2" s="10">
        <v>44560</v>
      </c>
      <c r="AR2" t="s">
        <v>113</v>
      </c>
      <c r="AS2" t="s">
        <v>113</v>
      </c>
      <c r="AT2" t="s">
        <v>113</v>
      </c>
      <c r="AU2" t="s">
        <v>113</v>
      </c>
      <c r="AV2" t="s">
        <v>113</v>
      </c>
      <c r="AW2" t="s">
        <v>113</v>
      </c>
      <c r="AX2" s="10">
        <v>44588</v>
      </c>
      <c r="AY2">
        <v>20</v>
      </c>
      <c r="BA2" t="s">
        <v>113</v>
      </c>
      <c r="BB2" s="13">
        <v>44559.597314814811</v>
      </c>
      <c r="BC2" t="s">
        <v>113</v>
      </c>
      <c r="BD2">
        <v>1</v>
      </c>
      <c r="BE2">
        <v>0</v>
      </c>
      <c r="BF2" t="s">
        <v>114</v>
      </c>
      <c r="BG2" t="s">
        <v>10</v>
      </c>
      <c r="BH2" s="10">
        <v>44561</v>
      </c>
      <c r="BI2">
        <v>1</v>
      </c>
      <c r="BJ2">
        <v>0</v>
      </c>
      <c r="BK2" t="s">
        <v>181</v>
      </c>
      <c r="BL2" t="s">
        <v>181</v>
      </c>
      <c r="BM2" t="s">
        <v>122</v>
      </c>
      <c r="BN2" t="s">
        <v>122</v>
      </c>
      <c r="BO2" t="s">
        <v>123</v>
      </c>
      <c r="BP2" t="s">
        <v>153</v>
      </c>
      <c r="BQ2" t="s">
        <v>115</v>
      </c>
      <c r="BR2" t="s">
        <v>124</v>
      </c>
      <c r="BS2" t="s">
        <v>182</v>
      </c>
      <c r="BT2">
        <v>79209534</v>
      </c>
      <c r="BV2" t="s">
        <v>183</v>
      </c>
      <c r="BW2">
        <v>3102808418</v>
      </c>
      <c r="BX2">
        <v>3102808418</v>
      </c>
      <c r="CC2">
        <v>3</v>
      </c>
      <c r="CD2" t="s">
        <v>111</v>
      </c>
      <c r="CE2" t="s">
        <v>112</v>
      </c>
      <c r="CH2">
        <v>1</v>
      </c>
      <c r="CI2" t="s">
        <v>116</v>
      </c>
      <c r="CJ2" t="s">
        <v>125</v>
      </c>
      <c r="CL2" t="s">
        <v>126</v>
      </c>
      <c r="CM2" t="s">
        <v>117</v>
      </c>
      <c r="CN2" t="s">
        <v>113</v>
      </c>
      <c r="CO2" t="s">
        <v>118</v>
      </c>
      <c r="CP2" t="s">
        <v>119</v>
      </c>
      <c r="CQ2" t="s">
        <v>120</v>
      </c>
    </row>
    <row r="3" spans="1:102" x14ac:dyDescent="0.25">
      <c r="A3">
        <v>338</v>
      </c>
      <c r="B3">
        <v>4139692021</v>
      </c>
      <c r="C3" t="s">
        <v>99</v>
      </c>
      <c r="D3" t="s">
        <v>100</v>
      </c>
      <c r="E3" t="s">
        <v>101</v>
      </c>
      <c r="F3" t="s">
        <v>102</v>
      </c>
      <c r="G3" t="s">
        <v>103</v>
      </c>
      <c r="I3" t="s">
        <v>104</v>
      </c>
      <c r="J3" t="s">
        <v>127</v>
      </c>
      <c r="K3" t="s">
        <v>128</v>
      </c>
      <c r="L3" t="s">
        <v>152</v>
      </c>
      <c r="M3" t="s">
        <v>107</v>
      </c>
      <c r="O3" t="s">
        <v>121</v>
      </c>
      <c r="P3" t="s">
        <v>108</v>
      </c>
      <c r="Q3" t="s">
        <v>109</v>
      </c>
      <c r="R3" t="s">
        <v>154</v>
      </c>
      <c r="S3" t="s">
        <v>154</v>
      </c>
      <c r="T3" t="s">
        <v>171</v>
      </c>
      <c r="U3" t="s">
        <v>130</v>
      </c>
      <c r="W3" t="s">
        <v>111</v>
      </c>
      <c r="X3" t="s">
        <v>112</v>
      </c>
      <c r="Y3" t="s">
        <v>111</v>
      </c>
      <c r="AB3" t="s">
        <v>111</v>
      </c>
      <c r="AE3" t="s">
        <v>172</v>
      </c>
      <c r="AF3" t="s">
        <v>173</v>
      </c>
      <c r="AG3" t="s">
        <v>174</v>
      </c>
      <c r="AH3">
        <v>3</v>
      </c>
      <c r="AI3">
        <v>-740704692900181</v>
      </c>
      <c r="AJ3">
        <v>4661645339972420</v>
      </c>
      <c r="AM3" s="10">
        <v>44552</v>
      </c>
      <c r="AN3" s="10">
        <v>44553</v>
      </c>
      <c r="AO3" s="13">
        <v>44552.551435185182</v>
      </c>
      <c r="AP3" s="10">
        <v>44553</v>
      </c>
      <c r="AR3" t="s">
        <v>113</v>
      </c>
      <c r="AS3" t="s">
        <v>113</v>
      </c>
      <c r="AT3" t="s">
        <v>113</v>
      </c>
      <c r="AU3" t="s">
        <v>113</v>
      </c>
      <c r="AV3" t="s">
        <v>113</v>
      </c>
      <c r="AW3" t="s">
        <v>113</v>
      </c>
      <c r="AX3" s="10">
        <v>44581</v>
      </c>
      <c r="AY3">
        <v>20</v>
      </c>
      <c r="BA3" t="s">
        <v>113</v>
      </c>
      <c r="BB3" s="13">
        <v>44552.624745370369</v>
      </c>
      <c r="BC3" s="13">
        <v>44553.465138888889</v>
      </c>
      <c r="BD3">
        <v>1</v>
      </c>
      <c r="BE3">
        <v>0</v>
      </c>
      <c r="BF3" t="s">
        <v>114</v>
      </c>
      <c r="BG3" t="s">
        <v>10</v>
      </c>
      <c r="BH3" s="10">
        <v>44554</v>
      </c>
      <c r="BI3">
        <v>1</v>
      </c>
      <c r="BJ3">
        <v>0</v>
      </c>
      <c r="BK3" t="s">
        <v>175</v>
      </c>
      <c r="BL3" t="s">
        <v>175</v>
      </c>
      <c r="BO3" t="s">
        <v>176</v>
      </c>
      <c r="BP3" t="s">
        <v>153</v>
      </c>
      <c r="BQ3" t="s">
        <v>115</v>
      </c>
      <c r="BS3" t="s">
        <v>177</v>
      </c>
      <c r="CD3" t="s">
        <v>111</v>
      </c>
      <c r="CE3" t="s">
        <v>111</v>
      </c>
      <c r="CF3" t="s">
        <v>178</v>
      </c>
      <c r="CG3" t="s">
        <v>101</v>
      </c>
      <c r="CH3">
        <v>1</v>
      </c>
      <c r="CI3" t="s">
        <v>116</v>
      </c>
      <c r="CJ3" t="s">
        <v>125</v>
      </c>
      <c r="CL3" t="s">
        <v>126</v>
      </c>
      <c r="CM3" t="s">
        <v>117</v>
      </c>
      <c r="CN3" t="s">
        <v>113</v>
      </c>
      <c r="CO3" t="s">
        <v>118</v>
      </c>
      <c r="CP3" t="s">
        <v>119</v>
      </c>
      <c r="CQ3" t="s">
        <v>120</v>
      </c>
    </row>
    <row r="4" spans="1:102" x14ac:dyDescent="0.25">
      <c r="A4">
        <v>337</v>
      </c>
      <c r="B4">
        <v>4139572021</v>
      </c>
      <c r="C4" t="s">
        <v>99</v>
      </c>
      <c r="D4" t="s">
        <v>100</v>
      </c>
      <c r="E4" t="s">
        <v>101</v>
      </c>
      <c r="F4" t="s">
        <v>102</v>
      </c>
      <c r="G4" t="s">
        <v>103</v>
      </c>
      <c r="I4" t="s">
        <v>104</v>
      </c>
      <c r="J4" t="s">
        <v>127</v>
      </c>
      <c r="K4" t="s">
        <v>128</v>
      </c>
      <c r="L4" t="s">
        <v>152</v>
      </c>
      <c r="M4" t="s">
        <v>107</v>
      </c>
      <c r="O4" t="s">
        <v>121</v>
      </c>
      <c r="P4" t="s">
        <v>108</v>
      </c>
      <c r="Q4" t="s">
        <v>170</v>
      </c>
      <c r="R4" t="s">
        <v>154</v>
      </c>
      <c r="S4" t="s">
        <v>154</v>
      </c>
      <c r="T4" t="s">
        <v>171</v>
      </c>
      <c r="U4" t="s">
        <v>130</v>
      </c>
      <c r="W4" t="s">
        <v>111</v>
      </c>
      <c r="X4" t="s">
        <v>111</v>
      </c>
      <c r="Y4" t="s">
        <v>111</v>
      </c>
      <c r="AB4" t="s">
        <v>111</v>
      </c>
      <c r="AE4" t="s">
        <v>172</v>
      </c>
      <c r="AF4" t="s">
        <v>173</v>
      </c>
      <c r="AG4" t="s">
        <v>174</v>
      </c>
      <c r="AH4">
        <v>3</v>
      </c>
      <c r="AI4">
        <v>-7407051019370550</v>
      </c>
      <c r="AJ4">
        <v>4661680093343530</v>
      </c>
      <c r="AM4" s="10">
        <v>44552</v>
      </c>
      <c r="AN4" s="10">
        <v>44553</v>
      </c>
      <c r="AO4" s="13">
        <v>44552.501643518517</v>
      </c>
      <c r="AP4" s="10">
        <v>44553</v>
      </c>
      <c r="AR4" t="s">
        <v>113</v>
      </c>
      <c r="AS4" t="s">
        <v>113</v>
      </c>
      <c r="AT4" t="s">
        <v>113</v>
      </c>
      <c r="AU4" t="s">
        <v>113</v>
      </c>
      <c r="AV4" t="s">
        <v>113</v>
      </c>
      <c r="AW4" t="s">
        <v>113</v>
      </c>
      <c r="AX4" s="10">
        <v>44581</v>
      </c>
      <c r="AY4">
        <v>20</v>
      </c>
      <c r="BA4" t="s">
        <v>113</v>
      </c>
      <c r="BB4" s="13">
        <v>44552.627986111111</v>
      </c>
      <c r="BC4" t="s">
        <v>113</v>
      </c>
      <c r="BD4">
        <v>1</v>
      </c>
      <c r="BE4">
        <v>0</v>
      </c>
      <c r="BF4" t="s">
        <v>114</v>
      </c>
      <c r="BG4" t="s">
        <v>10</v>
      </c>
      <c r="BH4" s="10">
        <v>44554</v>
      </c>
      <c r="BI4">
        <v>1</v>
      </c>
      <c r="BJ4">
        <v>0</v>
      </c>
      <c r="BK4" t="s">
        <v>175</v>
      </c>
      <c r="BL4" t="s">
        <v>175</v>
      </c>
      <c r="BO4" t="s">
        <v>176</v>
      </c>
      <c r="BP4" t="s">
        <v>153</v>
      </c>
      <c r="BQ4" t="s">
        <v>115</v>
      </c>
      <c r="BS4" t="s">
        <v>177</v>
      </c>
      <c r="CD4" t="s">
        <v>111</v>
      </c>
      <c r="CE4" t="s">
        <v>111</v>
      </c>
      <c r="CF4" t="s">
        <v>178</v>
      </c>
      <c r="CG4" t="s">
        <v>101</v>
      </c>
      <c r="CH4">
        <v>1</v>
      </c>
      <c r="CI4" t="s">
        <v>179</v>
      </c>
      <c r="CJ4" t="s">
        <v>125</v>
      </c>
      <c r="CL4" t="s">
        <v>126</v>
      </c>
      <c r="CM4" t="s">
        <v>117</v>
      </c>
      <c r="CN4" t="s">
        <v>113</v>
      </c>
      <c r="CO4" t="s">
        <v>118</v>
      </c>
      <c r="CP4" t="s">
        <v>119</v>
      </c>
      <c r="CQ4" t="s">
        <v>120</v>
      </c>
    </row>
    <row r="5" spans="1:102" x14ac:dyDescent="0.25">
      <c r="A5">
        <v>335</v>
      </c>
      <c r="B5">
        <v>4137232021</v>
      </c>
      <c r="C5" t="s">
        <v>99</v>
      </c>
      <c r="D5" t="s">
        <v>100</v>
      </c>
      <c r="E5" t="s">
        <v>101</v>
      </c>
      <c r="F5" t="s">
        <v>102</v>
      </c>
      <c r="G5" t="s">
        <v>103</v>
      </c>
      <c r="I5" t="s">
        <v>104</v>
      </c>
      <c r="J5" t="s">
        <v>104</v>
      </c>
      <c r="K5" t="s">
        <v>147</v>
      </c>
      <c r="L5" t="s">
        <v>152</v>
      </c>
      <c r="M5" t="s">
        <v>107</v>
      </c>
      <c r="O5" t="s">
        <v>121</v>
      </c>
      <c r="P5" t="s">
        <v>108</v>
      </c>
      <c r="Q5" t="s">
        <v>148</v>
      </c>
      <c r="R5" t="s">
        <v>149</v>
      </c>
      <c r="S5" t="s">
        <v>149</v>
      </c>
      <c r="T5" t="s">
        <v>162</v>
      </c>
      <c r="U5" t="s">
        <v>130</v>
      </c>
      <c r="W5" t="s">
        <v>111</v>
      </c>
      <c r="X5" t="s">
        <v>112</v>
      </c>
      <c r="Y5" t="s">
        <v>111</v>
      </c>
      <c r="AB5" t="s">
        <v>111</v>
      </c>
      <c r="AH5">
        <v>6</v>
      </c>
      <c r="AI5">
        <v>-7405519723897660</v>
      </c>
      <c r="AJ5">
        <v>4654121528847040</v>
      </c>
      <c r="AM5" s="10">
        <v>44552</v>
      </c>
      <c r="AN5" s="10">
        <v>44553</v>
      </c>
      <c r="AO5" s="13">
        <v>44561.006863425922</v>
      </c>
      <c r="AP5" s="10">
        <v>44564</v>
      </c>
      <c r="AR5" t="s">
        <v>113</v>
      </c>
      <c r="AS5" t="s">
        <v>113</v>
      </c>
      <c r="AT5" t="s">
        <v>113</v>
      </c>
      <c r="AU5" t="s">
        <v>113</v>
      </c>
      <c r="AV5" t="s">
        <v>113</v>
      </c>
      <c r="AW5" t="s">
        <v>113</v>
      </c>
      <c r="AX5" s="10">
        <v>44592</v>
      </c>
      <c r="AY5">
        <v>20</v>
      </c>
      <c r="BA5" t="s">
        <v>113</v>
      </c>
      <c r="BB5" s="13">
        <v>44561.32303240741</v>
      </c>
      <c r="BC5" t="s">
        <v>113</v>
      </c>
      <c r="BD5">
        <v>1</v>
      </c>
      <c r="BE5">
        <v>0</v>
      </c>
      <c r="BF5" t="s">
        <v>114</v>
      </c>
      <c r="BG5" t="s">
        <v>10</v>
      </c>
      <c r="BH5" s="10">
        <v>44565</v>
      </c>
      <c r="BI5">
        <v>1</v>
      </c>
      <c r="BJ5">
        <v>0</v>
      </c>
      <c r="BK5" t="s">
        <v>163</v>
      </c>
      <c r="BL5" t="s">
        <v>163</v>
      </c>
      <c r="BM5" t="s">
        <v>122</v>
      </c>
      <c r="BN5" t="s">
        <v>122</v>
      </c>
      <c r="BO5" t="s">
        <v>123</v>
      </c>
      <c r="BP5" t="s">
        <v>153</v>
      </c>
      <c r="BQ5" t="s">
        <v>115</v>
      </c>
      <c r="BR5" t="s">
        <v>124</v>
      </c>
      <c r="BS5" t="s">
        <v>164</v>
      </c>
      <c r="BT5">
        <v>1020794847</v>
      </c>
      <c r="BV5" t="s">
        <v>165</v>
      </c>
      <c r="BX5">
        <v>3042501907</v>
      </c>
      <c r="BY5" t="s">
        <v>166</v>
      </c>
      <c r="BZ5" t="s">
        <v>167</v>
      </c>
      <c r="CA5" t="s">
        <v>168</v>
      </c>
      <c r="CB5" t="s">
        <v>169</v>
      </c>
      <c r="CC5">
        <v>6</v>
      </c>
      <c r="CD5" t="s">
        <v>111</v>
      </c>
      <c r="CE5" t="s">
        <v>112</v>
      </c>
      <c r="CH5">
        <v>1</v>
      </c>
      <c r="CI5" t="s">
        <v>116</v>
      </c>
      <c r="CJ5" t="s">
        <v>125</v>
      </c>
      <c r="CL5" t="s">
        <v>126</v>
      </c>
      <c r="CM5" t="s">
        <v>117</v>
      </c>
      <c r="CN5" t="s">
        <v>113</v>
      </c>
      <c r="CO5" t="s">
        <v>118</v>
      </c>
      <c r="CP5" t="s">
        <v>119</v>
      </c>
      <c r="CQ5" t="s">
        <v>151</v>
      </c>
    </row>
    <row r="6" spans="1:102" x14ac:dyDescent="0.25">
      <c r="A6">
        <v>92</v>
      </c>
      <c r="B6">
        <v>3941242021</v>
      </c>
      <c r="C6" t="s">
        <v>99</v>
      </c>
      <c r="D6" t="s">
        <v>100</v>
      </c>
      <c r="E6" t="s">
        <v>101</v>
      </c>
      <c r="F6" t="s">
        <v>102</v>
      </c>
      <c r="G6" t="s">
        <v>103</v>
      </c>
      <c r="I6" t="s">
        <v>104</v>
      </c>
      <c r="J6" t="s">
        <v>127</v>
      </c>
      <c r="K6" t="s">
        <v>128</v>
      </c>
      <c r="L6" t="s">
        <v>152</v>
      </c>
      <c r="M6" t="s">
        <v>107</v>
      </c>
      <c r="O6" t="s">
        <v>121</v>
      </c>
      <c r="P6" t="s">
        <v>108</v>
      </c>
      <c r="Q6" t="s">
        <v>109</v>
      </c>
      <c r="R6" t="s">
        <v>154</v>
      </c>
      <c r="S6" t="s">
        <v>154</v>
      </c>
      <c r="T6" t="s">
        <v>155</v>
      </c>
      <c r="U6" t="s">
        <v>130</v>
      </c>
      <c r="W6" t="s">
        <v>111</v>
      </c>
      <c r="X6" t="s">
        <v>111</v>
      </c>
      <c r="Y6" t="s">
        <v>111</v>
      </c>
      <c r="AB6" t="s">
        <v>111</v>
      </c>
      <c r="AM6" s="10">
        <v>44535</v>
      </c>
      <c r="AN6" s="10">
        <v>44536</v>
      </c>
      <c r="AO6" s="13">
        <v>44536.44630787037</v>
      </c>
      <c r="AP6" s="10">
        <v>44537</v>
      </c>
      <c r="AR6" t="s">
        <v>113</v>
      </c>
      <c r="AS6" t="s">
        <v>113</v>
      </c>
      <c r="AT6" t="s">
        <v>113</v>
      </c>
      <c r="AU6" t="s">
        <v>113</v>
      </c>
      <c r="AV6" t="s">
        <v>113</v>
      </c>
      <c r="AW6" t="s">
        <v>113</v>
      </c>
      <c r="AX6" s="10">
        <v>44565</v>
      </c>
      <c r="AY6">
        <v>20</v>
      </c>
      <c r="BA6" t="s">
        <v>113</v>
      </c>
      <c r="BB6" s="13">
        <v>44536.50372685185</v>
      </c>
      <c r="BC6" t="s">
        <v>113</v>
      </c>
      <c r="BD6">
        <v>1</v>
      </c>
      <c r="BE6">
        <v>0</v>
      </c>
      <c r="BF6" t="s">
        <v>114</v>
      </c>
      <c r="BG6" t="s">
        <v>10</v>
      </c>
      <c r="BH6" s="10">
        <v>44539</v>
      </c>
      <c r="BI6">
        <v>1</v>
      </c>
      <c r="BJ6">
        <v>0</v>
      </c>
      <c r="BK6" t="s">
        <v>156</v>
      </c>
      <c r="BL6" t="s">
        <v>156</v>
      </c>
      <c r="BM6" t="s">
        <v>122</v>
      </c>
      <c r="BN6" t="s">
        <v>122</v>
      </c>
      <c r="BO6" t="s">
        <v>123</v>
      </c>
      <c r="BP6" t="s">
        <v>153</v>
      </c>
      <c r="BQ6" t="s">
        <v>115</v>
      </c>
      <c r="BR6" t="s">
        <v>124</v>
      </c>
      <c r="BS6" t="s">
        <v>157</v>
      </c>
      <c r="BT6">
        <v>1030549158</v>
      </c>
      <c r="BV6" t="s">
        <v>158</v>
      </c>
      <c r="BW6">
        <v>3002945589</v>
      </c>
      <c r="BX6">
        <v>3002945589</v>
      </c>
      <c r="BZ6" t="s">
        <v>150</v>
      </c>
      <c r="CA6" t="s">
        <v>159</v>
      </c>
      <c r="CB6" t="s">
        <v>160</v>
      </c>
      <c r="CC6">
        <v>3</v>
      </c>
      <c r="CD6" t="s">
        <v>111</v>
      </c>
      <c r="CE6" t="s">
        <v>112</v>
      </c>
      <c r="CF6" t="s">
        <v>161</v>
      </c>
      <c r="CG6" t="s">
        <v>101</v>
      </c>
      <c r="CH6">
        <v>1</v>
      </c>
      <c r="CI6" t="s">
        <v>116</v>
      </c>
      <c r="CJ6" t="s">
        <v>125</v>
      </c>
      <c r="CL6" t="s">
        <v>126</v>
      </c>
      <c r="CM6" t="s">
        <v>117</v>
      </c>
      <c r="CN6" t="s">
        <v>113</v>
      </c>
      <c r="CO6" t="s">
        <v>118</v>
      </c>
      <c r="CP6" t="s">
        <v>119</v>
      </c>
      <c r="CQ6" t="s">
        <v>120</v>
      </c>
    </row>
    <row r="7" spans="1:102" x14ac:dyDescent="0.25">
      <c r="CX7" s="11"/>
    </row>
    <row r="10" spans="1:102" ht="60.75" customHeight="1" x14ac:dyDescent="0.25">
      <c r="A10" s="8" t="s">
        <v>138</v>
      </c>
      <c r="B10" s="8" t="s">
        <v>139</v>
      </c>
      <c r="C10" s="8" t="s">
        <v>140</v>
      </c>
      <c r="D10" s="8" t="s">
        <v>141</v>
      </c>
      <c r="E10" s="8" t="s">
        <v>142</v>
      </c>
      <c r="F10" s="8" t="s">
        <v>143</v>
      </c>
      <c r="G10" s="8" t="s">
        <v>144</v>
      </c>
      <c r="H10" s="8" t="s">
        <v>145</v>
      </c>
    </row>
    <row r="11" spans="1:102" ht="15" customHeight="1" x14ac:dyDescent="0.25">
      <c r="A11">
        <f>+B2</f>
        <v>4200732021</v>
      </c>
    </row>
    <row r="12" spans="1:102" ht="15" customHeight="1" x14ac:dyDescent="0.25">
      <c r="A12">
        <f t="shared" ref="A12:A15" si="0">+B3</f>
        <v>4139692021</v>
      </c>
    </row>
    <row r="13" spans="1:102" ht="15" customHeight="1" x14ac:dyDescent="0.25">
      <c r="A13">
        <f t="shared" si="0"/>
        <v>4139572021</v>
      </c>
    </row>
    <row r="14" spans="1:102" ht="15" customHeight="1" x14ac:dyDescent="0.25">
      <c r="A14">
        <f t="shared" si="0"/>
        <v>4137232021</v>
      </c>
    </row>
    <row r="15" spans="1:102" ht="15" customHeight="1" x14ac:dyDescent="0.25">
      <c r="A15">
        <f t="shared" si="0"/>
        <v>3941242021</v>
      </c>
    </row>
    <row r="19" spans="1:8" ht="15" customHeight="1" x14ac:dyDescent="0.25">
      <c r="A19" s="12" t="s">
        <v>146</v>
      </c>
      <c r="B19" s="12" t="s">
        <v>5</v>
      </c>
      <c r="C19" s="12" t="s">
        <v>13</v>
      </c>
      <c r="D19" s="12" t="s">
        <v>14</v>
      </c>
      <c r="E19" s="12" t="s">
        <v>16</v>
      </c>
      <c r="F19" s="12" t="s">
        <v>18</v>
      </c>
      <c r="G19" s="12" t="s">
        <v>54</v>
      </c>
      <c r="H19" s="12" t="s">
        <v>93</v>
      </c>
    </row>
    <row r="20" spans="1:8" ht="15" customHeight="1" x14ac:dyDescent="0.25">
      <c r="A20">
        <v>3941242021</v>
      </c>
      <c r="B20" t="s">
        <v>103</v>
      </c>
      <c r="C20" t="s">
        <v>121</v>
      </c>
      <c r="D20" t="s">
        <v>108</v>
      </c>
      <c r="E20" t="s">
        <v>154</v>
      </c>
      <c r="F20" t="s">
        <v>155</v>
      </c>
      <c r="G20">
        <v>1</v>
      </c>
      <c r="H20" t="s">
        <v>120</v>
      </c>
    </row>
    <row r="21" spans="1:8" ht="15" customHeight="1" x14ac:dyDescent="0.25">
      <c r="A21">
        <v>4137232021</v>
      </c>
      <c r="B21" t="s">
        <v>103</v>
      </c>
      <c r="C21" t="s">
        <v>121</v>
      </c>
      <c r="D21" t="s">
        <v>108</v>
      </c>
      <c r="E21" t="s">
        <v>149</v>
      </c>
      <c r="F21" t="s">
        <v>162</v>
      </c>
      <c r="G21">
        <v>1</v>
      </c>
      <c r="H21" t="s">
        <v>151</v>
      </c>
    </row>
    <row r="22" spans="1:8" ht="15" customHeight="1" x14ac:dyDescent="0.25">
      <c r="A22">
        <v>4139572021</v>
      </c>
      <c r="B22" t="s">
        <v>103</v>
      </c>
      <c r="C22" t="s">
        <v>121</v>
      </c>
      <c r="D22" t="s">
        <v>108</v>
      </c>
      <c r="E22" t="s">
        <v>154</v>
      </c>
      <c r="F22" t="s">
        <v>171</v>
      </c>
      <c r="G22">
        <v>1</v>
      </c>
      <c r="H22" t="s">
        <v>120</v>
      </c>
    </row>
    <row r="23" spans="1:8" ht="15" customHeight="1" x14ac:dyDescent="0.25">
      <c r="A23">
        <v>4139692021</v>
      </c>
      <c r="B23" t="s">
        <v>103</v>
      </c>
      <c r="C23" t="s">
        <v>121</v>
      </c>
      <c r="D23" t="s">
        <v>108</v>
      </c>
      <c r="E23" t="s">
        <v>154</v>
      </c>
      <c r="F23" t="s">
        <v>171</v>
      </c>
      <c r="G23">
        <v>1</v>
      </c>
      <c r="H23" t="s">
        <v>120</v>
      </c>
    </row>
    <row r="24" spans="1:8" ht="15" customHeight="1" x14ac:dyDescent="0.25">
      <c r="A24">
        <v>4200732021</v>
      </c>
      <c r="B24" t="s">
        <v>103</v>
      </c>
      <c r="C24" t="s">
        <v>121</v>
      </c>
      <c r="D24" t="s">
        <v>108</v>
      </c>
      <c r="E24" t="s">
        <v>129</v>
      </c>
      <c r="F24" t="s">
        <v>180</v>
      </c>
      <c r="G24">
        <v>1</v>
      </c>
      <c r="H24" t="s">
        <v>120</v>
      </c>
    </row>
  </sheetData>
  <autoFilter ref="CW1:CX4" xr:uid="{22DB8543-7F9A-43A4-94DB-3B9BDEACEBAD}"/>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base Solicitudes de Información</vt:lpstr>
      <vt:lpstr>Comentario</vt:lpstr>
      <vt:lpstr>Análisis</vt:lpstr>
      <vt:lpstr>plantilla formula</vt:lpstr>
      <vt:lpstr>solc. acc.info. junio</vt:lpstr>
      <vt:lpstr>Solicitudes de acceso a la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Zulma Yasmin Lopez Vasquez</dc:creator>
  <cp:keywords/>
  <dc:description/>
  <cp:lastModifiedBy>Paula Alejandra Martinez Calderon</cp:lastModifiedBy>
  <cp:revision/>
  <dcterms:created xsi:type="dcterms:W3CDTF">2019-02-04T13:33:26Z</dcterms:created>
  <dcterms:modified xsi:type="dcterms:W3CDTF">2022-09-06T13:19:52Z</dcterms:modified>
  <cp:category/>
  <cp:contentStatus/>
</cp:coreProperties>
</file>