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67A461D5-5D67-49B7-AF40-0E8B5D3F3AAB}" xr6:coauthVersionLast="36" xr6:coauthVersionMax="47" xr10:uidLastSave="{00000000-0000-0000-0000-000000000000}"/>
  <bookViews>
    <workbookView showSheetTabs="0" xWindow="0" yWindow="0" windowWidth="24000" windowHeight="10320" activeTab="3" xr2:uid="{00000000-000D-0000-FFFF-FFFF00000000}"/>
  </bookViews>
  <sheets>
    <sheet name="Portada" sheetId="32" r:id="rId1"/>
    <sheet name="base Solicitudes de Información" sheetId="30" r:id="rId2"/>
    <sheet name="Comentario" sheetId="34" r:id="rId3"/>
    <sheet name="Análisis" sheetId="35" r:id="rId4"/>
    <sheet name="plantilla formula" sheetId="38" r:id="rId5"/>
    <sheet name="solc. acc.info. junio" sheetId="39" r:id="rId6"/>
    <sheet name="Solicitudes de acceso a la info" sheetId="37" state="hidden" r:id="rId7"/>
  </sheets>
  <externalReferences>
    <externalReference r:id="rId8"/>
    <externalReference r:id="rId9"/>
    <externalReference r:id="rId10"/>
    <externalReference r:id="rId11"/>
  </externalReferences>
  <definedNames>
    <definedName name="_xlnm._FilterDatabase" localSheetId="1" hidden="1">'base Solicitudes de Información'!$B$19:$I$21</definedName>
    <definedName name="_xlnm._FilterDatabase" localSheetId="6" hidden="1">'Solicitudes de acceso a la info'!$CW$1:$CX$4</definedName>
    <definedName name="ATENDIDO_POR" localSheetId="4">#REF!</definedName>
    <definedName name="ATENDIDO_POR">'[1]DATOS-MATRIZ'!$B$4:$B$10</definedName>
    <definedName name="CAMBIO_DE_USO_DE_LAS_ZONAS_O_BIENES_DE_USO_PÚBLICO" localSheetId="4">#REF!</definedName>
    <definedName name="CAMBIO_DE_USO_DE_LAS_ZONAS_O_BIENES_DE_USO_PÚBLICO">#REF!</definedName>
    <definedName name="CANAL_REG">'[2]DATOS-MATRIZ'!$A$4:$A$8</definedName>
    <definedName name="CANAL_REGISTRO" localSheetId="4">#REF!</definedName>
    <definedName name="CANAL_REGISTRO">#REF!</definedName>
    <definedName name="ESTRATO" localSheetId="4">#REF!</definedName>
    <definedName name="ESTRATO">#REF!</definedName>
    <definedName name="GRADO_VULNERABILIDAD" localSheetId="4">#REF!</definedName>
    <definedName name="GRADO_VULNERABILIDAD">#REF!</definedName>
    <definedName name="IDENT_POBLACIONAL" localSheetId="4">#REF!</definedName>
    <definedName name="IDENT_POBLACIONAL">'[1]DATOS-MATRIZ'!$H$4:$H$11</definedName>
    <definedName name="LOCALIDAD" localSheetId="4">#REF!</definedName>
    <definedName name="LOCALIDAD">'[1]DATOS-MATRIZ'!#REF!</definedName>
    <definedName name="MATERIAL_ENTREGADO" localSheetId="4">#REF!</definedName>
    <definedName name="MATERIAL_ENTREGADO">'[1]DATOS-MATRIZ'!$F$4:$F$6</definedName>
    <definedName name="MAYO" localSheetId="4">'[3]DATOS-MATRIZ'!#REF!</definedName>
    <definedName name="MAYO">'[3]DATOS-MATRIZ'!#REF!</definedName>
    <definedName name="PUNTO_ATENCION" localSheetId="4">#REF!</definedName>
    <definedName name="PUNTO_ATENCION">'[4]DATOS-MATRIZ'!$C$4:$C$11</definedName>
    <definedName name="RANGO_EDAD" localSheetId="4">#REF!</definedName>
    <definedName name="RANGO_EDAD">#REF!</definedName>
    <definedName name="SEXO" localSheetId="4">#REF!</definedName>
    <definedName name="SEXO">'[1]DATOS-MATRIZ'!$D$4:$D$8</definedName>
    <definedName name="TEMA" localSheetId="4">#REF!</definedName>
    <definedName name="TEMA">'[1]DATOS-MATRIZ'!$K$4:$K$74</definedName>
    <definedName name="TIPO_CONSULTA" localSheetId="4">#REF!</definedName>
    <definedName name="TIPO_CONSULTA">#REF!</definedName>
    <definedName name="TIPO_SOLICITUD" localSheetId="4">#REF!</definedName>
    <definedName name="TIPO_SOLICITUD">#REF!</definedName>
    <definedName name="TRAMITE_SERVICIO">'[1]DATOS-MATRIZ'!$T$4:$T$13</definedName>
  </definedNames>
  <calcPr calcId="191028"/>
  <pivotCaches>
    <pivotCache cacheId="24"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35" l="1"/>
  <c r="H26" i="35"/>
  <c r="J25" i="35"/>
  <c r="H25" i="35"/>
  <c r="C25" i="35" l="1"/>
  <c r="C26" i="35"/>
  <c r="N6" i="38" l="1"/>
  <c r="O6" i="38" s="1"/>
  <c r="K6" i="38"/>
  <c r="O5" i="38"/>
  <c r="N5" i="38"/>
  <c r="K5" i="38"/>
  <c r="G6" i="38" l="1"/>
  <c r="G5" i="38"/>
  <c r="F6" i="38"/>
  <c r="F5" i="38"/>
  <c r="E6" i="38"/>
  <c r="E5" i="38"/>
  <c r="D6" i="38"/>
  <c r="D5" i="38"/>
  <c r="I21" i="30"/>
  <c r="I20" i="30"/>
  <c r="H21" i="30"/>
  <c r="H20" i="30"/>
  <c r="G21" i="30"/>
  <c r="G20" i="30"/>
  <c r="F21" i="30"/>
  <c r="F20" i="30"/>
  <c r="E21" i="30"/>
  <c r="E20" i="30"/>
  <c r="D21" i="30"/>
  <c r="D20" i="30"/>
  <c r="C21" i="30"/>
  <c r="B21" i="30"/>
  <c r="B20" i="30"/>
  <c r="C20" i="30" s="1"/>
  <c r="S151" i="38"/>
  <c r="S150" i="38"/>
  <c r="S149" i="38"/>
  <c r="S148" i="38"/>
  <c r="S147" i="38"/>
  <c r="S146" i="38"/>
  <c r="S145" i="38"/>
  <c r="S144" i="38"/>
  <c r="S143" i="38"/>
  <c r="S142" i="38"/>
  <c r="S141" i="38"/>
  <c r="S140" i="38"/>
  <c r="S139" i="38"/>
  <c r="S138" i="38"/>
  <c r="T137" i="38"/>
  <c r="S137" i="38"/>
  <c r="S136" i="38"/>
  <c r="T135" i="38"/>
  <c r="S135" i="38"/>
  <c r="S134" i="38"/>
  <c r="T133" i="38"/>
  <c r="S133" i="38"/>
  <c r="S132" i="38"/>
  <c r="T131" i="38"/>
  <c r="S131" i="38"/>
  <c r="S130" i="38"/>
  <c r="T129" i="38"/>
  <c r="S129" i="38"/>
  <c r="S128" i="38"/>
  <c r="T127" i="38"/>
  <c r="S127" i="38"/>
  <c r="S126" i="38"/>
  <c r="T125" i="38"/>
  <c r="S125" i="38"/>
  <c r="S124" i="38"/>
  <c r="T123" i="38"/>
  <c r="S123" i="38"/>
  <c r="S122" i="38"/>
  <c r="T121" i="38"/>
  <c r="S121" i="38"/>
  <c r="S120" i="38"/>
  <c r="U119" i="38"/>
  <c r="S119" i="38"/>
  <c r="V119" i="38" s="1"/>
  <c r="U118" i="38"/>
  <c r="T118" i="38"/>
  <c r="S118" i="38"/>
  <c r="V118" i="38" s="1"/>
  <c r="T117" i="38"/>
  <c r="S117" i="38"/>
  <c r="V117" i="38" s="1"/>
  <c r="S116" i="38"/>
  <c r="U115" i="38"/>
  <c r="S115" i="38"/>
  <c r="V115" i="38" s="1"/>
  <c r="U114" i="38"/>
  <c r="T114" i="38"/>
  <c r="S114" i="38"/>
  <c r="V114" i="38" s="1"/>
  <c r="T113" i="38"/>
  <c r="S113" i="38"/>
  <c r="V113" i="38" s="1"/>
  <c r="S112" i="38"/>
  <c r="U111" i="38"/>
  <c r="S111" i="38"/>
  <c r="V111" i="38" s="1"/>
  <c r="U110" i="38"/>
  <c r="T110" i="38"/>
  <c r="S110" i="38"/>
  <c r="V110" i="38" s="1"/>
  <c r="T109" i="38"/>
  <c r="S109" i="38"/>
  <c r="V109" i="38" s="1"/>
  <c r="S108" i="38"/>
  <c r="U107" i="38"/>
  <c r="S107" i="38"/>
  <c r="V107" i="38" s="1"/>
  <c r="U106" i="38"/>
  <c r="T106" i="38"/>
  <c r="S106" i="38"/>
  <c r="V106" i="38" s="1"/>
  <c r="T105" i="38"/>
  <c r="S105" i="38"/>
  <c r="V105" i="38" s="1"/>
  <c r="S104" i="38"/>
  <c r="U103" i="38"/>
  <c r="S103" i="38"/>
  <c r="V103" i="38" s="1"/>
  <c r="U102" i="38"/>
  <c r="T102" i="38"/>
  <c r="S102" i="38"/>
  <c r="V102" i="38" s="1"/>
  <c r="T101" i="38"/>
  <c r="S101" i="38"/>
  <c r="V101" i="38" s="1"/>
  <c r="S100" i="38"/>
  <c r="U99" i="38"/>
  <c r="S99" i="38"/>
  <c r="V99" i="38" s="1"/>
  <c r="U98" i="38"/>
  <c r="T98" i="38"/>
  <c r="S98" i="38"/>
  <c r="V98" i="38" s="1"/>
  <c r="T97" i="38"/>
  <c r="S97" i="38"/>
  <c r="V97" i="38" s="1"/>
  <c r="S96" i="38"/>
  <c r="U95" i="38"/>
  <c r="S95" i="38"/>
  <c r="V95" i="38" s="1"/>
  <c r="U94" i="38"/>
  <c r="T94" i="38"/>
  <c r="S94" i="38"/>
  <c r="V94" i="38" s="1"/>
  <c r="T93" i="38"/>
  <c r="S93" i="38"/>
  <c r="V93" i="38" s="1"/>
  <c r="S92" i="38"/>
  <c r="U91" i="38"/>
  <c r="S91" i="38"/>
  <c r="V91" i="38" s="1"/>
  <c r="U90" i="38"/>
  <c r="T90" i="38"/>
  <c r="S90" i="38"/>
  <c r="V90" i="38" s="1"/>
  <c r="T89" i="38"/>
  <c r="S89" i="38"/>
  <c r="V89" i="38" s="1"/>
  <c r="S88" i="38"/>
  <c r="U87" i="38"/>
  <c r="S87" i="38"/>
  <c r="V87" i="38" s="1"/>
  <c r="U86" i="38"/>
  <c r="T86" i="38"/>
  <c r="S86" i="38"/>
  <c r="V86" i="38" s="1"/>
  <c r="T85" i="38"/>
  <c r="S85" i="38"/>
  <c r="V85" i="38" s="1"/>
  <c r="S84" i="38"/>
  <c r="U83" i="38"/>
  <c r="S83" i="38"/>
  <c r="V83" i="38" s="1"/>
  <c r="U82" i="38"/>
  <c r="T82" i="38"/>
  <c r="S82" i="38"/>
  <c r="V82" i="38" s="1"/>
  <c r="T81" i="38"/>
  <c r="S81" i="38"/>
  <c r="V81" i="38" s="1"/>
  <c r="S80" i="38"/>
  <c r="U79" i="38"/>
  <c r="S79" i="38"/>
  <c r="V79" i="38" s="1"/>
  <c r="U78" i="38"/>
  <c r="T78" i="38"/>
  <c r="S78" i="38"/>
  <c r="V78" i="38" s="1"/>
  <c r="T77" i="38"/>
  <c r="S77" i="38"/>
  <c r="V77" i="38" s="1"/>
  <c r="S76" i="38"/>
  <c r="U75" i="38"/>
  <c r="S75" i="38"/>
  <c r="V75" i="38" s="1"/>
  <c r="U74" i="38"/>
  <c r="T74" i="38"/>
  <c r="S74" i="38"/>
  <c r="V74" i="38" s="1"/>
  <c r="S73" i="38"/>
  <c r="T73" i="38" s="1"/>
  <c r="S72" i="38"/>
  <c r="U71" i="38"/>
  <c r="S71" i="38"/>
  <c r="V71" i="38" s="1"/>
  <c r="U70" i="38"/>
  <c r="T70" i="38"/>
  <c r="S70" i="38"/>
  <c r="V70" i="38" s="1"/>
  <c r="S69" i="38"/>
  <c r="T69" i="38" s="1"/>
  <c r="S68" i="38"/>
  <c r="U67" i="38"/>
  <c r="S67" i="38"/>
  <c r="V67" i="38" s="1"/>
  <c r="V66" i="38"/>
  <c r="U66" i="38"/>
  <c r="S66" i="38"/>
  <c r="T66" i="38" s="1"/>
  <c r="V65" i="38"/>
  <c r="U65" i="38"/>
  <c r="S65" i="38"/>
  <c r="T65" i="38" s="1"/>
  <c r="S64" i="38"/>
  <c r="T64" i="38" s="1"/>
  <c r="V63" i="38"/>
  <c r="S63" i="38"/>
  <c r="T63" i="38" s="1"/>
  <c r="V62" i="38"/>
  <c r="U62" i="38"/>
  <c r="S62" i="38"/>
  <c r="T62" i="38" s="1"/>
  <c r="U61" i="38"/>
  <c r="S61" i="38"/>
  <c r="T61" i="38" s="1"/>
  <c r="S60" i="38"/>
  <c r="T60" i="38" s="1"/>
  <c r="V59" i="38"/>
  <c r="S59" i="38"/>
  <c r="T59" i="38" s="1"/>
  <c r="V58" i="38"/>
  <c r="U58" i="38"/>
  <c r="S58" i="38"/>
  <c r="T58" i="38" s="1"/>
  <c r="U57" i="38"/>
  <c r="S57" i="38"/>
  <c r="T57" i="38" s="1"/>
  <c r="S56" i="38"/>
  <c r="T56" i="38" s="1"/>
  <c r="V55" i="38"/>
  <c r="S55" i="38"/>
  <c r="T55" i="38" s="1"/>
  <c r="V54" i="38"/>
  <c r="U54" i="38"/>
  <c r="S54" i="38"/>
  <c r="T54" i="38" s="1"/>
  <c r="U53" i="38"/>
  <c r="S53" i="38"/>
  <c r="T53" i="38" s="1"/>
  <c r="S52" i="38"/>
  <c r="T52" i="38" s="1"/>
  <c r="V51" i="38"/>
  <c r="S51" i="38"/>
  <c r="T51" i="38" s="1"/>
  <c r="V50" i="38"/>
  <c r="U50" i="38"/>
  <c r="S50" i="38"/>
  <c r="T50" i="38" s="1"/>
  <c r="U49" i="38"/>
  <c r="S49" i="38"/>
  <c r="T49" i="38" s="1"/>
  <c r="S48" i="38"/>
  <c r="T48" i="38" s="1"/>
  <c r="V47" i="38"/>
  <c r="S47" i="38"/>
  <c r="T47" i="38" s="1"/>
  <c r="V46" i="38"/>
  <c r="U46" i="38"/>
  <c r="S46" i="38"/>
  <c r="T46" i="38" s="1"/>
  <c r="U45" i="38"/>
  <c r="S45" i="38"/>
  <c r="T45" i="38" s="1"/>
  <c r="S44" i="38"/>
  <c r="T44" i="38" s="1"/>
  <c r="V43" i="38"/>
  <c r="S43" i="38"/>
  <c r="T43" i="38" s="1"/>
  <c r="V42" i="38"/>
  <c r="U42" i="38"/>
  <c r="S42" i="38"/>
  <c r="T42" i="38" s="1"/>
  <c r="U41" i="38"/>
  <c r="S41" i="38"/>
  <c r="T41" i="38" s="1"/>
  <c r="S40" i="38"/>
  <c r="T40" i="38" s="1"/>
  <c r="V39" i="38"/>
  <c r="S39" i="38"/>
  <c r="T39" i="38" s="1"/>
  <c r="V38" i="38"/>
  <c r="U38" i="38"/>
  <c r="S38" i="38"/>
  <c r="T38" i="38" s="1"/>
  <c r="U37" i="38"/>
  <c r="S37" i="38"/>
  <c r="T37" i="38" s="1"/>
  <c r="S36" i="38"/>
  <c r="T36" i="38" s="1"/>
  <c r="V35" i="38"/>
  <c r="S35" i="38"/>
  <c r="T35" i="38" s="1"/>
  <c r="V34" i="38"/>
  <c r="U34" i="38"/>
  <c r="S34" i="38"/>
  <c r="T34" i="38" s="1"/>
  <c r="U33" i="38"/>
  <c r="S33" i="38"/>
  <c r="T33" i="38" s="1"/>
  <c r="S32" i="38"/>
  <c r="T32" i="38" s="1"/>
  <c r="V31" i="38"/>
  <c r="S31" i="38"/>
  <c r="T31" i="38" s="1"/>
  <c r="V30" i="38"/>
  <c r="U30" i="38"/>
  <c r="S30" i="38"/>
  <c r="T30" i="38" s="1"/>
  <c r="U29" i="38"/>
  <c r="S29" i="38"/>
  <c r="T29" i="38" s="1"/>
  <c r="S28" i="38"/>
  <c r="T28" i="38" s="1"/>
  <c r="V27" i="38"/>
  <c r="S27" i="38"/>
  <c r="T27" i="38" s="1"/>
  <c r="V26" i="38"/>
  <c r="U26" i="38"/>
  <c r="S26" i="38"/>
  <c r="T26" i="38" s="1"/>
  <c r="U25" i="38"/>
  <c r="S25" i="38"/>
  <c r="T25" i="38" s="1"/>
  <c r="S24" i="38"/>
  <c r="T24" i="38" s="1"/>
  <c r="V23" i="38"/>
  <c r="S23" i="38"/>
  <c r="T23" i="38" s="1"/>
  <c r="V22" i="38"/>
  <c r="U22" i="38"/>
  <c r="S22" i="38"/>
  <c r="T22" i="38" s="1"/>
  <c r="U21" i="38"/>
  <c r="S21" i="38"/>
  <c r="T21" i="38" s="1"/>
  <c r="S20" i="38"/>
  <c r="T20" i="38" s="1"/>
  <c r="S19" i="38"/>
  <c r="V19" i="38" s="1"/>
  <c r="S18" i="38"/>
  <c r="V18" i="38" s="1"/>
  <c r="S17" i="38"/>
  <c r="V17" i="38" s="1"/>
  <c r="S16" i="38"/>
  <c r="V16" i="38" s="1"/>
  <c r="S15" i="38"/>
  <c r="V15" i="38" s="1"/>
  <c r="S14" i="38"/>
  <c r="V14" i="38" s="1"/>
  <c r="S13" i="38"/>
  <c r="V13" i="38" s="1"/>
  <c r="S12" i="38"/>
  <c r="V12" i="38" s="1"/>
  <c r="S11" i="38"/>
  <c r="V11" i="38" s="1"/>
  <c r="S10" i="38"/>
  <c r="V10" i="38" s="1"/>
  <c r="V9" i="38"/>
  <c r="U9" i="38"/>
  <c r="S9" i="38"/>
  <c r="T9" i="38" s="1"/>
  <c r="V8" i="38"/>
  <c r="U8" i="38"/>
  <c r="T8" i="38"/>
  <c r="S8" i="38"/>
  <c r="T7" i="38"/>
  <c r="S7" i="38"/>
  <c r="V7" i="38" s="1"/>
  <c r="S6" i="38"/>
  <c r="V6" i="38" s="1"/>
  <c r="S1" i="38"/>
  <c r="A12" i="37"/>
  <c r="A13" i="37"/>
  <c r="A14" i="37"/>
  <c r="A15" i="37"/>
  <c r="A11" i="37"/>
  <c r="U5" i="38" l="1"/>
  <c r="V5" i="38"/>
  <c r="T6" i="38"/>
  <c r="U7" i="38"/>
  <c r="T10" i="38"/>
  <c r="T11" i="38"/>
  <c r="T12" i="38"/>
  <c r="T13" i="38"/>
  <c r="T14" i="38"/>
  <c r="T15" i="38"/>
  <c r="T16" i="38"/>
  <c r="T17" i="38"/>
  <c r="T18" i="38"/>
  <c r="T19" i="38"/>
  <c r="U20" i="38"/>
  <c r="V21" i="38"/>
  <c r="U24" i="38"/>
  <c r="V25" i="38"/>
  <c r="U28" i="38"/>
  <c r="V29" i="38"/>
  <c r="U32" i="38"/>
  <c r="V33" i="38"/>
  <c r="U36" i="38"/>
  <c r="V37" i="38"/>
  <c r="U40" i="38"/>
  <c r="V41" i="38"/>
  <c r="U44" i="38"/>
  <c r="V45" i="38"/>
  <c r="U48" i="38"/>
  <c r="V49" i="38"/>
  <c r="U52" i="38"/>
  <c r="V53" i="38"/>
  <c r="U56" i="38"/>
  <c r="V57" i="38"/>
  <c r="U60" i="38"/>
  <c r="V61" i="38"/>
  <c r="U64" i="38"/>
  <c r="V69" i="38"/>
  <c r="U69" i="38"/>
  <c r="V73" i="38"/>
  <c r="U73" i="38"/>
  <c r="V140" i="38"/>
  <c r="U140" i="38"/>
  <c r="T140" i="38"/>
  <c r="V144" i="38"/>
  <c r="U144" i="38"/>
  <c r="T144" i="38"/>
  <c r="V148" i="38"/>
  <c r="U148" i="38"/>
  <c r="T148" i="38"/>
  <c r="U6" i="38"/>
  <c r="U10" i="38"/>
  <c r="U11" i="38"/>
  <c r="U12" i="38"/>
  <c r="U13" i="38"/>
  <c r="U14" i="38"/>
  <c r="U15" i="38"/>
  <c r="U16" i="38"/>
  <c r="U17" i="38"/>
  <c r="U18" i="38"/>
  <c r="U19" i="38"/>
  <c r="V20" i="38"/>
  <c r="U23" i="38"/>
  <c r="V24" i="38"/>
  <c r="U27" i="38"/>
  <c r="V28" i="38"/>
  <c r="U31" i="38"/>
  <c r="V32" i="38"/>
  <c r="U35" i="38"/>
  <c r="V36" i="38"/>
  <c r="U39" i="38"/>
  <c r="V40" i="38"/>
  <c r="U43" i="38"/>
  <c r="V44" i="38"/>
  <c r="U47" i="38"/>
  <c r="V48" i="38"/>
  <c r="U51" i="38"/>
  <c r="V52" i="38"/>
  <c r="U55" i="38"/>
  <c r="V56" i="38"/>
  <c r="U59" i="38"/>
  <c r="V60" i="38"/>
  <c r="U63" i="38"/>
  <c r="V64" i="38"/>
  <c r="V68" i="38"/>
  <c r="U68" i="38"/>
  <c r="T68" i="38"/>
  <c r="V72" i="38"/>
  <c r="U72" i="38"/>
  <c r="T72" i="38"/>
  <c r="V76" i="38"/>
  <c r="U76" i="38"/>
  <c r="T76" i="38"/>
  <c r="V80" i="38"/>
  <c r="U80" i="38"/>
  <c r="T80" i="38"/>
  <c r="V84" i="38"/>
  <c r="U84" i="38"/>
  <c r="T84" i="38"/>
  <c r="V88" i="38"/>
  <c r="U88" i="38"/>
  <c r="T88" i="38"/>
  <c r="V92" i="38"/>
  <c r="U92" i="38"/>
  <c r="T92" i="38"/>
  <c r="V96" i="38"/>
  <c r="U96" i="38"/>
  <c r="T96" i="38"/>
  <c r="V100" i="38"/>
  <c r="U100" i="38"/>
  <c r="T100" i="38"/>
  <c r="V104" i="38"/>
  <c r="U104" i="38"/>
  <c r="T104" i="38"/>
  <c r="V108" i="38"/>
  <c r="U108" i="38"/>
  <c r="T108" i="38"/>
  <c r="V112" i="38"/>
  <c r="U112" i="38"/>
  <c r="T112" i="38"/>
  <c r="V116" i="38"/>
  <c r="U116" i="38"/>
  <c r="T116" i="38"/>
  <c r="V120" i="38"/>
  <c r="U120" i="38"/>
  <c r="T120" i="38"/>
  <c r="U77" i="38"/>
  <c r="U81" i="38"/>
  <c r="U85" i="38"/>
  <c r="U89" i="38"/>
  <c r="U93" i="38"/>
  <c r="U97" i="38"/>
  <c r="U101" i="38"/>
  <c r="U105" i="38"/>
  <c r="U109" i="38"/>
  <c r="U113" i="38"/>
  <c r="U117" i="38"/>
  <c r="V122" i="38"/>
  <c r="U122" i="38"/>
  <c r="V124" i="38"/>
  <c r="U124" i="38"/>
  <c r="V126" i="38"/>
  <c r="U126" i="38"/>
  <c r="V128" i="38"/>
  <c r="U128" i="38"/>
  <c r="V130" i="38"/>
  <c r="U130" i="38"/>
  <c r="V132" i="38"/>
  <c r="U132" i="38"/>
  <c r="V134" i="38"/>
  <c r="U134" i="38"/>
  <c r="V136" i="38"/>
  <c r="U136" i="38"/>
  <c r="V138" i="38"/>
  <c r="U138" i="38"/>
  <c r="V141" i="38"/>
  <c r="U141" i="38"/>
  <c r="T141" i="38"/>
  <c r="V145" i="38"/>
  <c r="U145" i="38"/>
  <c r="T145" i="38"/>
  <c r="V149" i="38"/>
  <c r="U149" i="38"/>
  <c r="T149" i="38"/>
  <c r="T67" i="38"/>
  <c r="T71" i="38"/>
  <c r="T75" i="38"/>
  <c r="T79" i="38"/>
  <c r="T83" i="38"/>
  <c r="T87" i="38"/>
  <c r="T91" i="38"/>
  <c r="T95" i="38"/>
  <c r="T99" i="38"/>
  <c r="T103" i="38"/>
  <c r="T107" i="38"/>
  <c r="T111" i="38"/>
  <c r="T115" i="38"/>
  <c r="T119" i="38"/>
  <c r="T122" i="38"/>
  <c r="T124" i="38"/>
  <c r="T126" i="38"/>
  <c r="T128" i="38"/>
  <c r="T130" i="38"/>
  <c r="T132" i="38"/>
  <c r="T134" i="38"/>
  <c r="T136" i="38"/>
  <c r="T138" i="38"/>
  <c r="V142" i="38"/>
  <c r="U142" i="38"/>
  <c r="T142" i="38"/>
  <c r="V146" i="38"/>
  <c r="U146" i="38"/>
  <c r="T146" i="38"/>
  <c r="V150" i="38"/>
  <c r="U150" i="38"/>
  <c r="T150" i="38"/>
  <c r="V121" i="38"/>
  <c r="U121" i="38"/>
  <c r="V123" i="38"/>
  <c r="U123" i="38"/>
  <c r="V125" i="38"/>
  <c r="U125" i="38"/>
  <c r="V127" i="38"/>
  <c r="U127" i="38"/>
  <c r="V129" i="38"/>
  <c r="U129" i="38"/>
  <c r="V131" i="38"/>
  <c r="U131" i="38"/>
  <c r="V133" i="38"/>
  <c r="U133" i="38"/>
  <c r="V135" i="38"/>
  <c r="U135" i="38"/>
  <c r="V137" i="38"/>
  <c r="U137" i="38"/>
  <c r="V139" i="38"/>
  <c r="U139" i="38"/>
  <c r="T139" i="38"/>
  <c r="V143" i="38"/>
  <c r="U143" i="38"/>
  <c r="T143" i="38"/>
  <c r="V147" i="38"/>
  <c r="U147" i="38"/>
  <c r="T147" i="38"/>
  <c r="V151" i="38"/>
  <c r="U151" i="38"/>
  <c r="T15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PC7161</author>
  </authors>
  <commentList>
    <comment ref="L4" authorId="0" shapeId="0" xr:uid="{BA1FB227-D0DC-4F80-9A54-F7AC3FB4FE7D}">
      <text>
        <r>
          <rPr>
            <b/>
            <sz val="9"/>
            <color indexed="81"/>
            <rFont val="Tahoma"/>
            <family val="2"/>
          </rPr>
          <t>PC7161:Cpquintero:
fecha según reporte</t>
        </r>
        <r>
          <rPr>
            <sz val="9"/>
            <color indexed="81"/>
            <rFont val="Tahoma"/>
            <family val="2"/>
          </rPr>
          <t xml:space="preserve">
Normalmente las peticiones se toman es desde la fecha de ingreso</t>
        </r>
      </text>
    </comment>
    <comment ref="N4" authorId="0" shapeId="0" xr:uid="{203BCAE7-34AC-4A91-BE5C-E132E4680EC1}">
      <text>
        <r>
          <rPr>
            <b/>
            <sz val="9"/>
            <color indexed="81"/>
            <rFont val="Tahoma"/>
            <family val="2"/>
          </rPr>
          <t>PC7161:Cpquintero:
fecha según fórmula</t>
        </r>
        <r>
          <rPr>
            <sz val="9"/>
            <color indexed="81"/>
            <rFont val="Tahoma"/>
            <family val="2"/>
          </rPr>
          <t xml:space="preserve">
</t>
        </r>
      </text>
    </comment>
    <comment ref="O4" authorId="0" shapeId="0" xr:uid="{9E7BD4C9-6941-4E69-B681-4DCC7F16D453}">
      <text>
        <r>
          <rPr>
            <b/>
            <sz val="9"/>
            <color indexed="81"/>
            <rFont val="Tahoma"/>
            <family val="2"/>
          </rPr>
          <t>PC7161:</t>
        </r>
        <r>
          <rPr>
            <sz val="9"/>
            <color indexed="81"/>
            <rFont val="Tahoma"/>
            <family val="2"/>
          </rPr>
          <t>Cpquintero:
datos según formula</t>
        </r>
      </text>
    </comment>
  </commentList>
</comments>
</file>

<file path=xl/sharedStrings.xml><?xml version="1.0" encoding="utf-8"?>
<sst xmlns="http://schemas.openxmlformats.org/spreadsheetml/2006/main" count="687" uniqueCount="251">
  <si>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</si>
  <si>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</si>
  <si>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</si>
  <si>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</si>
  <si>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</si>
  <si>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</si>
  <si>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</si>
  <si>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</si>
  <si>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</si>
  <si>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</si>
  <si>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</si>
  <si>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</si>
  <si>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</si>
  <si>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</si>
  <si>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</si>
  <si>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</si>
  <si>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</si>
  <si>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</si>
  <si>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</si>
  <si>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</si>
  <si>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</si>
  <si>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</si>
  <si>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</si>
  <si>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</si>
  <si>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</si>
  <si>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</si>
  <si>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</si>
  <si>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</si>
  <si>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</si>
  <si>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</si>
  <si>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</si>
  <si>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</si>
  <si>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</si>
  <si>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</si>
  <si>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</si>
  <si>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</si>
  <si>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</si>
  <si>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</si>
  <si>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</si>
  <si>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</si>
  <si>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</si>
  <si>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</si>
  <si>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</si>
  <si>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</si>
  <si>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</si>
  <si>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</si>
  <si>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</si>
  <si>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</si>
  <si>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</si>
  <si>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</si>
  <si>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</si>
  <si>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</si>
  <si>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</si>
  <si>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</si>
  <si>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</si>
  <si>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</si>
  <si>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</si>
  <si>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</si>
  <si>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</si>
  <si>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</si>
  <si>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</si>
  <si>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</si>
  <si>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</si>
  <si>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</si>
  <si>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</si>
  <si>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</si>
  <si>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</si>
  <si>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</si>
  <si>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</si>
  <si>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</si>
  <si>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</si>
  <si>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</si>
  <si>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</si>
  <si>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</si>
  <si>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</si>
  <si>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</si>
  <si>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</si>
  <si>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</si>
  <si>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</si>
  <si>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</si>
  <si>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</si>
  <si>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</si>
  <si>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</si>
  <si>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</si>
  <si>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</si>
  <si>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</si>
  <si>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</si>
  <si>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</si>
  <si>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</si>
  <si>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</si>
  <si>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</si>
  <si>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</si>
  <si>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</si>
  <si>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</si>
  <si>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</si>
  <si>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</si>
  <si>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</si>
  <si>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</si>
  <si>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</si>
  <si>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</si>
  <si>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</si>
  <si>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</si>
  <si>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</si>
  <si>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</si>
  <si>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</si>
  <si>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</si>
  <si>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</si>
  <si>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</si>
  <si>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</si>
  <si>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</si>
  <si>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</si>
  <si>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</si>
  <si>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</si>
  <si>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</si>
  <si>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</si>
  <si>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</si>
  <si>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</si>
  <si>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</si>
  <si>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</si>
  <si>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</si>
  <si>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</si>
  <si>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</si>
  <si>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</si>
  <si>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</si>
  <si>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</si>
  <si>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</si>
  <si>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</si>
  <si>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</si>
  <si>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</si>
  <si>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</si>
  <si>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</si>
  <si>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</si>
  <si>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</si>
  <si>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</si>
  <si>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</si>
  <si>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</si>
  <si>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</si>
  <si>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</si>
  <si>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</si>
  <si>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</si>
  <si>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</si>
  <si>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</si>
  <si>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</si>
  <si>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</si>
  <si>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</si>
  <si>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</si>
  <si>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</si>
  <si>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</si>
  <si>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</si>
  <si>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</si>
  <si>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</si>
  <si>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</si>
  <si>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</si>
  <si>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</si>
  <si>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</si>
  <si>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</si>
  <si>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</si>
  <si>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</si>
  <si>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</si>
  <si>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</si>
  <si>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</si>
  <si>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</si>
  <si>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</si>
  <si>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</si>
  <si>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</si>
  <si>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</si>
  <si>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</si>
  <si>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</si>
  <si>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</si>
  <si>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</si>
  <si>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</si>
  <si>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</si>
  <si>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</si>
  <si>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</si>
  <si>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</si>
  <si>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</si>
  <si>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</si>
  <si>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</si>
  <si>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</si>
  <si>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</si>
  <si>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</si>
  <si>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</si>
  <si>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</si>
  <si>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</si>
  <si>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</si>
  <si>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t>p2</t>
  </si>
  <si>
    <t>Zulma Yazmin Lopez Vasquez</t>
  </si>
  <si>
    <t>E-MAIL</t>
  </si>
  <si>
    <t>hoy</t>
  </si>
  <si>
    <t>Solicitudes de Acceso a la Información</t>
  </si>
  <si>
    <t>Cálculo Fórmula</t>
  </si>
  <si>
    <t>No. Petición</t>
  </si>
  <si>
    <t>Fecha Finalización</t>
  </si>
  <si>
    <t>Fecha de Asignación</t>
  </si>
  <si>
    <t>Fecha de Respuesta</t>
  </si>
  <si>
    <t>Tiempo</t>
  </si>
  <si>
    <t>Gestión de Tiempo (días)</t>
  </si>
  <si>
    <t>491/1755</t>
  </si>
  <si>
    <t>fecha vencimiento</t>
  </si>
  <si>
    <r>
      <t xml:space="preserve">tiempo de respuesta </t>
    </r>
    <r>
      <rPr>
        <b/>
        <sz val="9"/>
        <color rgb="FFFF0000"/>
        <rFont val="Segoe UI"/>
        <family val="2"/>
      </rPr>
      <t>en rojo fuera de terminos</t>
    </r>
  </si>
  <si>
    <t>tiempo de ley</t>
  </si>
  <si>
    <t>comparación de fecha de vencimiento</t>
  </si>
  <si>
    <t>semaforo</t>
  </si>
  <si>
    <t>festivos 2022</t>
  </si>
  <si>
    <t>Junio 2022</t>
  </si>
  <si>
    <t>Item</t>
  </si>
  <si>
    <t>Columna1</t>
  </si>
  <si>
    <t>am-pm</t>
  </si>
  <si>
    <t>dependencia</t>
  </si>
  <si>
    <t>WEB SERVICE</t>
  </si>
  <si>
    <t>DERECHO DE PETICION SOLICITUD DE INFORMACION SOBRE PROYECTO PARA COLOCAR ADOQUINES EN LOS ANDENES DESDE EL PARQUE EL TUNAL HASTA CALLE 33 - LOCALIDAD DE TUNJUELITO</t>
  </si>
  <si>
    <t>PROCESO ESTRATEGICO</t>
  </si>
  <si>
    <t>p. m.</t>
  </si>
  <si>
    <t xml:space="preserve">Reciba un cordial saludo apreciado ciudadano (a)  Una vez analizada su peticion le informamos que su caso lo esta tramitando la Secretaria de Gobierno -Alcaldia Local- y el Instituto de Desarrollo Urbano IDU  entidades competentes para darle tramite a su solicitud.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</si>
  <si>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zlopez4177</t>
  </si>
  <si>
    <t xml:space="preserve">YANETH   BUITRAGO </t>
  </si>
  <si>
    <t>patybu-2009@hotmail.com</t>
  </si>
  <si>
    <t>Por el distrito</t>
  </si>
  <si>
    <t>SUBDIRECCION DE REGISTRO INMOBILIARIO</t>
  </si>
  <si>
    <t>INVENTARIO GENERAL DE BIENES DE USO PUBLICO Y BIENES FISCALES DEL DISTRITO</t>
  </si>
  <si>
    <t>CAMBIO DE USO DE LAS ZONAS O BIENES DE USO PUBLICO DEL DISTRITO CAPITAL</t>
  </si>
  <si>
    <t>SOLICITUD DE INFORMACION SOBRE PROGRAMA DE ERRADICACION ANO 1973</t>
  </si>
  <si>
    <t xml:space="preserve">Reciba un cordial saludo  apreciado ciudadano   Su solicitud ha sido asignada a la Subdireccion de Registro Inmobiliaria y Espacio Publico de la Defensoria del Espacio Publico con el radicado Orfeo Dadep No.20224080138122. Puede hacer seguimiento a su solicitud a traves de Bogota te escucha-Sistema de Quejas y Soluciones con el numero Sdqs 2285622022 y en https //www.dadep.gov.co/consulte-estado-su-radicado con el Orfeo No. 20224080138122 con el codigo de verificacion a275a  Feliz dia </t>
  </si>
  <si>
    <t>Juridica</t>
  </si>
  <si>
    <t>NIT</t>
  </si>
  <si>
    <t xml:space="preserve">PROCESADORA DE MATERIAS PRIMAS S.A   </t>
  </si>
  <si>
    <t>epm@pmpsa.com.co</t>
  </si>
  <si>
    <t>DG 47A SUR 61A 84</t>
  </si>
  <si>
    <t>06 - TUNJUELITO</t>
  </si>
  <si>
    <t>42 - VENECIA</t>
  </si>
  <si>
    <t>ISLA DEL SOL</t>
  </si>
  <si>
    <t xml:space="preserve">Durante el mes de junio de 2022, se recibieron dos (02) solicitudes clasificadas como de acceso a la información.
</t>
  </si>
  <si>
    <t>9 días</t>
  </si>
  <si>
    <t>11 días</t>
  </si>
  <si>
    <t>El estado en el cual se encuentran las solicitudes clasificadas como de acceso a la información, es el que se detalla a continuación:
► Una (1)  se trasladaron a otras entidades por competencia.
► Una (1)  Respondida a la fecha del reporte.</t>
  </si>
  <si>
    <r>
      <rPr>
        <b/>
        <sz val="14"/>
        <color theme="1"/>
        <rFont val="Calibri"/>
        <family val="2"/>
        <scheme val="minor"/>
      </rPr>
      <t>REPORTE  GESTIÓN DE PETICIONES</t>
    </r>
    <r>
      <rPr>
        <sz val="11"/>
        <color theme="1"/>
        <rFont val="Calibri"/>
        <family val="2"/>
        <scheme val="minor"/>
      </rPr>
      <t xml:space="preserve">
Fecha:  2022- 06- 01    a   2022 - 06 - 30
Estado de Petición:  Al Periodo
</t>
    </r>
  </si>
  <si>
    <r>
      <rPr>
        <b/>
        <sz val="10.5"/>
        <color theme="0"/>
        <rFont val="Calibri"/>
        <family val="2"/>
      </rPr>
      <t>Número petición</t>
    </r>
    <r>
      <rPr>
        <sz val="14"/>
        <color theme="0"/>
        <rFont val="Calibri"/>
        <family val="2"/>
        <scheme val="minor"/>
      </rPr>
      <t xml:space="preserve">
Numero de registro en el Sistema</t>
    </r>
  </si>
  <si>
    <r>
      <rPr>
        <b/>
        <sz val="10.5"/>
        <color theme="0"/>
        <rFont val="Calibri"/>
        <family val="2"/>
      </rPr>
      <t>Fecha ingreso</t>
    </r>
    <r>
      <rPr>
        <sz val="14"/>
        <color theme="0"/>
        <rFont val="Calibri"/>
        <family val="2"/>
        <scheme val="minor"/>
      </rPr>
      <t xml:space="preserve"> Bogotá Te Escucha</t>
    </r>
  </si>
  <si>
    <r>
      <rPr>
        <b/>
        <sz val="10.5"/>
        <color theme="0"/>
        <rFont val="Calibri"/>
        <family val="2"/>
      </rPr>
      <t>Fecha Límite</t>
    </r>
    <r>
      <rPr>
        <sz val="14"/>
        <color theme="0"/>
        <rFont val="Calibri"/>
        <family val="2"/>
        <scheme val="minor"/>
      </rPr>
      <t xml:space="preserve"> de Respuesta a partir de la norma</t>
    </r>
  </si>
  <si>
    <r>
      <rPr>
        <b/>
        <sz val="10.5"/>
        <color theme="0"/>
        <rFont val="Calibri"/>
        <family val="2"/>
      </rPr>
      <t>Fecha de Asignación</t>
    </r>
    <r>
      <rPr>
        <sz val="14"/>
        <color theme="0"/>
        <rFont val="Calibri"/>
        <family val="2"/>
        <scheme val="minor"/>
      </rPr>
      <t xml:space="preserve"> a la Entidad</t>
    </r>
  </si>
  <si>
    <r>
      <rPr>
        <b/>
        <sz val="10.5"/>
        <color theme="0"/>
        <rFont val="Calibri"/>
        <family val="2"/>
      </rPr>
      <t>Gestión de Tiempo</t>
    </r>
    <r>
      <rPr>
        <sz val="14"/>
        <color theme="0"/>
        <rFont val="Calibri"/>
        <family val="2"/>
        <scheme val="minor"/>
      </rPr>
      <t xml:space="preserve"> en días de la petición</t>
    </r>
  </si>
  <si>
    <r>
      <rPr>
        <b/>
        <sz val="10.5"/>
        <color theme="0"/>
        <rFont val="Calibri"/>
        <family val="2"/>
      </rPr>
      <t>Gestión de Tiempo</t>
    </r>
    <r>
      <rPr>
        <sz val="14"/>
        <color theme="0"/>
        <rFont val="Calibri"/>
        <family val="2"/>
        <scheme val="minor"/>
      </rPr>
      <t xml:space="preserve"> en días de la petición de la Entidad</t>
    </r>
  </si>
  <si>
    <t>Observación</t>
  </si>
  <si>
    <r>
      <rPr>
        <sz val="12"/>
        <color theme="1"/>
        <rFont val="Museo Sans 300"/>
        <family val="3"/>
      </rPr>
      <t xml:space="preserve">De conformidad con lo establecido en el artículo 5 del Decreto 491 de 2020 para las solicitudes de información radicadas durante la emergencia sanitaria, el tiempo de respuesta es era de veinte (20) días hábiles. Sin embargo, de acuerdo a las disposiciones de la Ley 2207 de 2022 </t>
    </r>
    <r>
      <rPr>
        <i/>
        <sz val="12"/>
        <color theme="2" tint="-0.749992370372631"/>
        <rFont val="Museo Sans 300"/>
        <family val="3"/>
      </rPr>
      <t>“Por medio del cual se modifica el Decreto legislativo 491 de 2020”, que derogó el articulo 2 y 3 del Decreto 491 de 2020 donde se ampliaban los términos de respuesta por emergencia sanitaria y el retorno a los tiempos establecidos en la Ley 1755 del 2015."</t>
    </r>
    <r>
      <rPr>
        <sz val="12"/>
        <color theme="1"/>
        <rFont val="Museo Sans 300"/>
        <family val="3"/>
      </rPr>
      <t xml:space="preserve"> el cuál, deroga el artículo 5 del Decreto 491 de 2020 los tiempos otorgados para las peticiones radicadas durante la emergencia sanitaria y retoma los tiempos de respuesta establecidos en la Ley 1755 del 2015 desde el 18 de mayo en adelante.</t>
    </r>
    <r>
      <rPr>
        <b/>
        <sz val="12"/>
        <color theme="1"/>
        <rFont val="Museo Sans 300"/>
        <family val="3"/>
      </rPr>
      <t xml:space="preserve">
</t>
    </r>
    <r>
      <rPr>
        <sz val="12"/>
        <color theme="1"/>
        <rFont val="Museo Sans 300"/>
        <family val="3"/>
      </rPr>
      <t>Es de aclarar que las peticiones que ingresaron hasta el 17 de mayo, estan cobijadas por el Decreto 491 del 2022, las recibidas desde el 18 de mayo en adelante, aplica los términos de respuesta de la Ley 1755 del 2015. Por tanto al retomar el término legal establecido las solicitudes de acceso a la información son de</t>
    </r>
    <r>
      <rPr>
        <b/>
        <sz val="12"/>
        <color theme="1"/>
        <rFont val="Museo Sans 300"/>
        <family val="3"/>
      </rPr>
      <t xml:space="preserve"> diez (10) días hábiles.</t>
    </r>
  </si>
  <si>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</si>
  <si>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Traslado por competencia a Instituto de Desarrollo Urbano -IDU</t>
  </si>
  <si>
    <r>
      <t>De conformidad, como lo señala el artículo 21° de la Ley 1755 de 2022 se cuenta a partir del día siguiente a la recepción de la petición por la entidad competente: (…)</t>
    </r>
    <r>
      <rPr>
        <i/>
        <sz val="12"/>
        <color theme="1"/>
        <rFont val="Museo Sans 300"/>
        <family val="3"/>
      </rPr>
      <t xml:space="preserve">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t>
    </r>
    <r>
      <rPr>
        <b/>
        <i/>
        <sz val="12"/>
        <color theme="1"/>
        <rFont val="Museo Sans 300"/>
        <family val="3"/>
      </rPr>
      <t xml:space="preserve"> Los términos para decidir o responder se contarán a partir del día siguiente a la recepción de la Petición por la autoridad competente</t>
    </r>
    <r>
      <rPr>
        <i/>
        <sz val="12"/>
        <color theme="1"/>
        <rFont val="Museo Sans 300"/>
        <family val="3"/>
      </rPr>
      <t>”</t>
    </r>
    <r>
      <rPr>
        <sz val="12"/>
        <color theme="1"/>
        <rFont val="Museo Sans 300"/>
        <family val="3"/>
      </rPr>
      <t>. (Cursiva y negrilla fuera del texto). De acuerdo al artículo, la Entidad respondió en términos ya que se asignó el 17/06/2022</t>
    </r>
  </si>
  <si>
    <r>
      <rPr>
        <sz val="12"/>
        <color theme="1"/>
        <rFont val="Museo Sans 300"/>
        <family val="3"/>
      </rPr>
      <t xml:space="preserve">Al revisar el reporte del </t>
    </r>
    <r>
      <rPr>
        <b/>
        <sz val="12"/>
        <color theme="1"/>
        <rFont val="Museo Sans 300"/>
        <family val="3"/>
      </rPr>
      <t>mes de junio, dos (02)</t>
    </r>
    <r>
      <rPr>
        <sz val="12"/>
        <color theme="1"/>
        <rFont val="Museo Sans 300"/>
        <family val="3"/>
      </rPr>
      <t xml:space="preserve"> peticiones recibidas por la entidad clasificadas como solicitudes de acceso a la información, dos (2) peticiones se trasladaron a la entidad competente.</t>
    </r>
  </si>
  <si>
    <t>Nota importante</t>
  </si>
  <si>
    <r>
      <rPr>
        <sz val="12"/>
        <color theme="1"/>
        <rFont val="Museo Sans 300"/>
        <family val="3"/>
      </rPr>
      <t xml:space="preserve">Dentro de los tipos de petición disponibles en el Sistema Distrital para la gestión de Peticiones Ciudadanas "Bogotá te escucha", se encuentra el catalogado como </t>
    </r>
    <r>
      <rPr>
        <b/>
        <i/>
        <sz val="12"/>
        <color theme="1"/>
        <rFont val="Museo Sans 300"/>
        <family val="3"/>
      </rPr>
      <t>"Solicitud de acceso a la información”</t>
    </r>
    <r>
      <rPr>
        <sz val="12"/>
        <color theme="1"/>
        <rFont val="Museo Sans 300"/>
        <family val="3"/>
      </rPr>
      <t>, la cual es definida como:</t>
    </r>
    <r>
      <rPr>
        <b/>
        <sz val="12"/>
        <color theme="1"/>
        <rFont val="Museo Sans 300"/>
        <family val="3"/>
      </rPr>
      <t xml:space="preserve">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</si>
  <si>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8"/>
        <color theme="1"/>
        <rFont val="Museo Sans 300"/>
        <family val="3"/>
      </rPr>
      <t>Nota:</t>
    </r>
    <r>
      <rPr>
        <vertAlign val="superscript"/>
        <sz val="18"/>
        <color theme="1"/>
        <rFont val="Museo Sans 300"/>
        <family val="3"/>
      </rPr>
      <t xml:space="preserve"> De acuerdo al cambio normativo y la Ley 2207 del 17 de mayo del 2022, se retoman los tiempos normativos para respuesta, siendo para la tipología "Solicitud de Acceso a la Información" </t>
    </r>
    <r>
      <rPr>
        <b/>
        <vertAlign val="superscript"/>
        <sz val="18"/>
        <color theme="1"/>
        <rFont val="Museo Sans 300"/>
        <family val="3"/>
      </rPr>
      <t>diez (10) días hábiles.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</si>
</sst>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7" x14ac:knownFonts="1">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i/>
      <sz val="12"/>
      <color theme="1"/>
      <name val="Museo Sans 300"/>
      <family val="3"/>
    </font>
    <font>
      <sz val="9"/>
      <color theme="0"/>
      <name val="Calibri"/>
      <family val="2"/>
      <scheme val="minor"/>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amily val="3"/>
    </font>
    <font>
      <b/>
      <sz val="15"/>
      <color theme="3"/>
      <name val="Calibri"/>
      <family val="2"/>
      <scheme val="minor"/>
    </font>
    <font>
      <b/>
      <sz val="11"/>
      <color theme="1"/>
      <name val="Calibri"/>
      <family val="2"/>
      <scheme val="minor"/>
    </font>
    <font>
      <sz val="11"/>
      <color rgb="FF000000"/>
      <name val="Calibri"/>
      <family val="2"/>
      <scheme val="minor"/>
    </font>
    <font>
      <b/>
      <sz val="28"/>
      <color theme="3"/>
      <name val="Calibri"/>
      <family val="2"/>
      <scheme val="minor"/>
    </font>
    <font>
      <sz val="48"/>
      <color theme="1"/>
      <name val="Calibri"/>
      <family val="2"/>
      <scheme val="minor"/>
    </font>
    <font>
      <b/>
      <sz val="9"/>
      <color rgb="FF000000"/>
      <name val="Segoe UI"/>
      <family val="2"/>
    </font>
    <font>
      <b/>
      <sz val="9"/>
      <color rgb="FFFF0000"/>
      <name val="Segoe UI"/>
      <family val="2"/>
    </font>
    <font>
      <b/>
      <sz val="12"/>
      <color rgb="FF333333"/>
      <name val="Arial"/>
      <family val="2"/>
    </font>
    <font>
      <sz val="9"/>
      <color rgb="FF000000"/>
      <name val="Segoe UI"/>
      <family val="2"/>
    </font>
    <font>
      <sz val="9"/>
      <color rgb="FFFF0000"/>
      <name val="Segoe UI"/>
      <family val="2"/>
    </font>
    <font>
      <sz val="9"/>
      <name val="Segoe UI"/>
      <family val="2"/>
    </font>
    <font>
      <sz val="9"/>
      <color theme="1"/>
      <name val="Segoe UI"/>
      <family val="2"/>
    </font>
    <font>
      <b/>
      <sz val="9"/>
      <color indexed="81"/>
      <name val="Tahoma"/>
      <family val="2"/>
    </font>
    <font>
      <sz val="9"/>
      <color indexed="81"/>
      <name val="Tahoma"/>
      <family val="2"/>
    </font>
    <font>
      <sz val="14"/>
      <color theme="0"/>
      <name val="Calibri"/>
      <family val="2"/>
      <scheme val="minor"/>
    </font>
    <font>
      <b/>
      <sz val="10.5"/>
      <color theme="0"/>
      <name val="Calibri"/>
      <family val="2"/>
    </font>
    <font>
      <b/>
      <sz val="14"/>
      <color theme="0"/>
      <name val="Calibri"/>
      <family val="2"/>
      <scheme val="minor"/>
    </font>
    <font>
      <b/>
      <sz val="26"/>
      <color theme="1"/>
      <name val="Museo Sans 300"/>
      <family val="3"/>
    </font>
    <font>
      <i/>
      <sz val="12"/>
      <color theme="2" tint="-0.749992370372631"/>
      <name val="Museo Sans 300"/>
      <family val="3"/>
    </font>
    <font>
      <i/>
      <sz val="12"/>
      <color theme="1"/>
      <name val="Museo Sans 300"/>
      <family val="3"/>
    </font>
    <font>
      <b/>
      <sz val="16"/>
      <color theme="0"/>
      <name val="Museo Sans 300"/>
      <family val="3"/>
    </font>
    <font>
      <vertAlign val="superscript"/>
      <sz val="18"/>
      <color theme="1"/>
      <name val="Museo Sans 300"/>
      <family val="3"/>
    </font>
    <font>
      <b/>
      <vertAlign val="superscript"/>
      <sz val="18"/>
      <color theme="1"/>
      <name val="Museo Sans 300"/>
      <family val="3"/>
    </font>
  </fonts>
  <fills count="11">
    <fill>
      <patternFill patternType="none"/>
    </fill>
    <fill>
      <patternFill patternType="gray125"/>
    </fill>
    <fill>
      <patternFill patternType="solid">
        <fgColor rgb="FFEA0A2A"/>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theme="4" tint="0.79998168889431442"/>
      </patternFill>
    </fill>
    <fill>
      <patternFill patternType="solid">
        <fgColor rgb="FF7F7F7F"/>
        <bgColor indexed="64"/>
      </patternFill>
    </fill>
    <fill>
      <patternFill patternType="solid">
        <fgColor rgb="FFDDEBF7"/>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7B81C"/>
        <bgColor indexed="64"/>
      </patternFill>
    </fill>
  </fills>
  <borders count="29">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style="thin">
        <color theme="4" tint="0.399975585192419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theme="4" tint="0.39997558519241921"/>
      </bottom>
      <diagonal/>
    </border>
    <border>
      <left/>
      <right/>
      <top/>
      <bottom style="thin">
        <color theme="4" tint="0.39997558519241921"/>
      </bottom>
      <diagonal/>
    </border>
    <border>
      <left/>
      <right style="medium">
        <color indexed="64"/>
      </right>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s>
  <cellStyleXfs count="2">
    <xf numFmtId="0" fontId="0" fillId="0" borderId="0"/>
    <xf numFmtId="0" fontId="14" fillId="0" borderId="11" applyNumberFormat="0" applyFill="0" applyAlignment="0" applyProtection="0"/>
  </cellStyleXfs>
  <cellXfs count="105">
    <xf numFmtId="0" fontId="0" fillId="0" borderId="0" xfId="0"/>
    <xf numFmtId="0" fontId="5" fillId="0" borderId="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2" borderId="5" xfId="0" applyFont="1" applyFill="1" applyBorder="1" applyAlignment="1">
      <alignment horizontal="center" vertical="center" wrapText="1"/>
    </xf>
    <xf numFmtId="0" fontId="8"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quotePrefix="1" applyFont="1"/>
    <xf numFmtId="0" fontId="10" fillId="0" borderId="0" xfId="0" applyFont="1" applyBorder="1" applyAlignment="1">
      <alignment horizontal="center" vertical="center" wrapText="1"/>
    </xf>
    <xf numFmtId="0" fontId="10" fillId="0" borderId="5" xfId="0" applyFont="1" applyBorder="1" applyAlignment="1">
      <alignment horizontal="center" vertical="center"/>
    </xf>
    <xf numFmtId="0" fontId="0" fillId="3" borderId="0" xfId="0" applyFill="1"/>
    <xf numFmtId="0" fontId="0" fillId="0" borderId="0" xfId="0" applyAlignment="1">
      <alignment horizontal="right"/>
    </xf>
    <xf numFmtId="0" fontId="16" fillId="0" borderId="12" xfId="0" applyFont="1" applyBorder="1" applyAlignment="1">
      <alignment horizontal="center" vertical="top" wrapText="1"/>
    </xf>
    <xf numFmtId="0" fontId="16" fillId="0" borderId="0" xfId="0" applyFont="1"/>
    <xf numFmtId="0" fontId="17" fillId="3" borderId="0" xfId="1" applyFont="1" applyFill="1" applyBorder="1"/>
    <xf numFmtId="0" fontId="18" fillId="3" borderId="0" xfId="0" applyFont="1" applyFill="1"/>
    <xf numFmtId="0" fontId="19" fillId="4" borderId="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0" xfId="0" applyFont="1" applyFill="1" applyAlignment="1">
      <alignment horizontal="center" vertical="center" wrapText="1"/>
    </xf>
    <xf numFmtId="0" fontId="15" fillId="5" borderId="20" xfId="0" applyFont="1" applyFill="1" applyBorder="1" applyAlignment="1">
      <alignment horizontal="center" vertical="center" wrapText="1"/>
    </xf>
    <xf numFmtId="0" fontId="15" fillId="5" borderId="21" xfId="0" applyFont="1" applyFill="1" applyBorder="1" applyAlignment="1">
      <alignment horizontal="center" vertical="center" wrapText="1"/>
    </xf>
    <xf numFmtId="164" fontId="15" fillId="5" borderId="21" xfId="0" applyNumberFormat="1" applyFont="1" applyFill="1" applyBorder="1" applyAlignment="1">
      <alignment horizontal="center" vertical="center" wrapText="1"/>
    </xf>
    <xf numFmtId="0" fontId="15" fillId="5" borderId="2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21" fillId="6" borderId="0" xfId="0" applyNumberFormat="1" applyFont="1" applyFill="1" applyAlignment="1">
      <alignment horizontal="center" vertical="center" wrapText="1"/>
    </xf>
    <xf numFmtId="0" fontId="22" fillId="7" borderId="5" xfId="0" applyFont="1" applyFill="1" applyBorder="1" applyAlignment="1">
      <alignment horizontal="center" vertical="center" wrapText="1"/>
    </xf>
    <xf numFmtId="14" fontId="22" fillId="7" borderId="5" xfId="0" applyNumberFormat="1" applyFont="1" applyFill="1" applyBorder="1" applyAlignment="1">
      <alignment horizontal="center" vertical="center" wrapText="1"/>
    </xf>
    <xf numFmtId="0" fontId="22" fillId="7" borderId="16" xfId="0" applyFont="1" applyFill="1" applyBorder="1" applyAlignment="1">
      <alignment horizontal="center" vertical="center" wrapText="1"/>
    </xf>
    <xf numFmtId="14" fontId="15" fillId="0" borderId="23" xfId="0" applyNumberFormat="1" applyFont="1" applyBorder="1"/>
    <xf numFmtId="0" fontId="22" fillId="7" borderId="0" xfId="0" applyFont="1" applyFill="1" applyAlignment="1">
      <alignment horizontal="center" vertical="center" wrapText="1"/>
    </xf>
    <xf numFmtId="164" fontId="0" fillId="0" borderId="24" xfId="0" applyNumberFormat="1" applyBorder="1"/>
    <xf numFmtId="14" fontId="0" fillId="3" borderId="0" xfId="0" applyNumberFormat="1" applyFill="1"/>
    <xf numFmtId="0" fontId="0" fillId="0" borderId="23" xfId="0" applyBorder="1"/>
    <xf numFmtId="0" fontId="22" fillId="4" borderId="5"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4" fillId="3" borderId="0" xfId="0" applyFont="1" applyFill="1" applyAlignment="1">
      <alignment horizontal="center" vertical="center" wrapText="1"/>
    </xf>
    <xf numFmtId="0" fontId="23" fillId="3" borderId="0" xfId="0" applyFont="1" applyFill="1" applyAlignment="1">
      <alignment horizontal="center" vertical="center" wrapText="1"/>
    </xf>
    <xf numFmtId="164" fontId="0" fillId="0" borderId="0" xfId="0" applyNumberFormat="1"/>
    <xf numFmtId="0" fontId="22" fillId="3" borderId="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0" xfId="0" applyFont="1" applyFill="1" applyAlignment="1">
      <alignment horizontal="center" vertical="center" wrapText="1"/>
    </xf>
    <xf numFmtId="0" fontId="0" fillId="3" borderId="0" xfId="0" applyFill="1" applyAlignment="1">
      <alignment horizontal="right"/>
    </xf>
    <xf numFmtId="0" fontId="22" fillId="8" borderId="5" xfId="0" applyFont="1" applyFill="1" applyBorder="1" applyAlignment="1">
      <alignment horizontal="center" vertical="center" wrapText="1"/>
    </xf>
    <xf numFmtId="14" fontId="22" fillId="8" borderId="5" xfId="0" applyNumberFormat="1" applyFont="1" applyFill="1" applyBorder="1" applyAlignment="1">
      <alignment horizontal="center" vertical="center" wrapText="1"/>
    </xf>
    <xf numFmtId="0" fontId="22" fillId="8" borderId="16" xfId="0" applyFont="1" applyFill="1" applyBorder="1" applyAlignment="1">
      <alignment horizontal="center" vertical="center" wrapText="1"/>
    </xf>
    <xf numFmtId="14" fontId="15" fillId="8" borderId="25" xfId="0" applyNumberFormat="1" applyFont="1" applyFill="1" applyBorder="1"/>
    <xf numFmtId="0" fontId="22" fillId="8" borderId="26" xfId="0" applyFont="1" applyFill="1" applyBorder="1" applyAlignment="1">
      <alignment horizontal="center" vertical="center" wrapText="1"/>
    </xf>
    <xf numFmtId="14" fontId="0" fillId="8" borderId="26" xfId="0" applyNumberFormat="1" applyFill="1" applyBorder="1"/>
    <xf numFmtId="0" fontId="25" fillId="3" borderId="0" xfId="0" applyFont="1" applyFill="1"/>
    <xf numFmtId="14" fontId="22" fillId="3" borderId="0" xfId="0" applyNumberFormat="1" applyFont="1" applyFill="1"/>
    <xf numFmtId="14" fontId="25" fillId="3" borderId="0" xfId="0" applyNumberFormat="1" applyFont="1" applyFill="1"/>
    <xf numFmtId="0" fontId="25" fillId="0" borderId="0" xfId="0" applyFont="1"/>
    <xf numFmtId="14" fontId="25" fillId="0" borderId="0" xfId="0" applyNumberFormat="1" applyFont="1"/>
    <xf numFmtId="0" fontId="15" fillId="0" borderId="0" xfId="0" applyFont="1"/>
    <xf numFmtId="14" fontId="15" fillId="0" borderId="0" xfId="0" applyNumberFormat="1" applyFont="1"/>
    <xf numFmtId="21" fontId="0" fillId="0" borderId="0" xfId="0" applyNumberFormat="1"/>
    <xf numFmtId="3" fontId="0" fillId="0" borderId="0" xfId="0" applyNumberFormat="1"/>
    <xf numFmtId="14" fontId="0" fillId="9" borderId="27" xfId="0" applyNumberFormat="1" applyFill="1" applyBorder="1"/>
    <xf numFmtId="14" fontId="0" fillId="0" borderId="27" xfId="0" applyNumberFormat="1" applyBorder="1"/>
    <xf numFmtId="0" fontId="10" fillId="0" borderId="5" xfId="0" applyFont="1" applyBorder="1" applyAlignment="1">
      <alignment horizontal="left" vertical="center" wrapText="1"/>
    </xf>
    <xf numFmtId="0" fontId="28" fillId="2" borderId="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0" borderId="0" xfId="0" applyFont="1"/>
    <xf numFmtId="14" fontId="10" fillId="0" borderId="5" xfId="0" applyNumberFormat="1" applyFont="1" applyBorder="1" applyAlignment="1">
      <alignment horizontal="center" vertical="center" wrapText="1"/>
    </xf>
    <xf numFmtId="14" fontId="10" fillId="0" borderId="5" xfId="0" applyNumberFormat="1" applyFont="1" applyBorder="1" applyAlignment="1">
      <alignment horizontal="justify" vertical="center" wrapText="1"/>
    </xf>
    <xf numFmtId="0" fontId="34" fillId="10" borderId="0" xfId="0" applyFont="1" applyFill="1"/>
    <xf numFmtId="0" fontId="0" fillId="0" borderId="0" xfId="0" applyAlignment="1">
      <alignment horizontal="justify" vertical="center"/>
    </xf>
    <xf numFmtId="0" fontId="0" fillId="0" borderId="0" xfId="0"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0" borderId="0" xfId="0" applyFont="1" applyAlignment="1">
      <alignment horizontal="left"/>
    </xf>
    <xf numFmtId="0" fontId="10" fillId="0" borderId="0" xfId="0" applyFont="1" applyAlignment="1">
      <alignment horizontal="justify" vertical="top" wrapText="1"/>
    </xf>
    <xf numFmtId="0" fontId="10" fillId="0" borderId="0" xfId="0" applyFont="1" applyAlignment="1">
      <alignment horizontal="justify" vertical="justify" wrapText="1"/>
    </xf>
    <xf numFmtId="0" fontId="4" fillId="0" borderId="0" xfId="0" applyFont="1" applyAlignment="1">
      <alignment horizontal="justify" vertical="center" wrapText="1"/>
    </xf>
    <xf numFmtId="0" fontId="10" fillId="0" borderId="0" xfId="0" applyFont="1" applyAlignment="1">
      <alignment horizontal="justify" vertical="center" wrapText="1"/>
    </xf>
    <xf numFmtId="0" fontId="35" fillId="0" borderId="0" xfId="0" applyFont="1" applyAlignment="1">
      <alignment horizontal="justify"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28" fillId="2" borderId="16"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cellXfs>
  <cellStyles count="2">
    <cellStyle name="Encabezado 1" xfId="1" builtinId="16"/>
    <cellStyle name="Normal" xfId="0" builtinId="0"/>
  </cellStyles>
  <dxfs count="32">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font>
        <b/>
        <i val="0"/>
        <strike val="0"/>
        <condense val="0"/>
        <extend val="0"/>
        <outline val="0"/>
        <shadow val="0"/>
        <u val="none"/>
        <vertAlign val="baseline"/>
        <sz val="11"/>
        <color theme="1"/>
        <name val="Calibri"/>
        <family val="2"/>
        <scheme val="minor"/>
      </font>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2</c:v>
                </c:pt>
                <c:pt idx="1">
                  <c:v>1</c:v>
                </c:pt>
                <c:pt idx="2">
                  <c:v>1</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Junio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mayo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691330</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marL="0" indent="0" algn="ctr"/>
          <a:fld id="{503A3C11-3572-4DDA-AB77-1E6D4214140F}" type="TxLink">
            <a:rPr lang="en-US" sz="4400" b="1" kern="1200">
              <a:solidFill>
                <a:srgbClr val="F7B81C"/>
              </a:solidFill>
              <a:latin typeface="Museo Sans Condensed 500" panose="02000000000000000000" pitchFamily="2" charset="77"/>
              <a:ea typeface="+mj-ea"/>
              <a:cs typeface="+mj-cs"/>
            </a:rPr>
            <a:pPr marL="0" indent="0" algn="ctr"/>
            <a:t>Junio 2022</a:t>
          </a:fld>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Junio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Junio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9</xdr:col>
      <xdr:colOff>1898015</xdr:colOff>
      <xdr:row>12</xdr:row>
      <xdr:rowOff>89535</xdr:rowOff>
    </xdr:from>
    <xdr:to>
      <xdr:col>11</xdr:col>
      <xdr:colOff>3098165</xdr:colOff>
      <xdr:row>15</xdr:row>
      <xdr:rowOff>3175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12413615" y="2375535"/>
          <a:ext cx="386715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0</xdr:row>
      <xdr:rowOff>74906</xdr:rowOff>
    </xdr:from>
    <xdr:to>
      <xdr:col>11</xdr:col>
      <xdr:colOff>3175000</xdr:colOff>
      <xdr:row>10</xdr:row>
      <xdr:rowOff>100284</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7350" y="74906"/>
          <a:ext cx="15970250" cy="19303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24"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BA987D-A1D3-4FED-A368-28402D407988}" name="Tabla13612" displayName="Tabla13612" ref="A1:CX3" totalsRowShown="0" headerRowDxfId="28">
  <autoFilter ref="A1:CX3" xr:uid="{3ABA987D-A1D3-4FED-A368-28402D407988}"/>
  <sortState ref="A2:CX3">
    <sortCondition descending="1" ref="B2:B3"/>
  </sortState>
  <tableColumns count="102">
    <tableColumn id="1" xr3:uid="{C73699F3-D90F-4E23-9088-2E429BC64E27}" name="Item"/>
    <tableColumn id="2" xr3:uid="{E504BC99-D6FD-42FC-9970-041AEE29F22E}" name="Número petición"/>
    <tableColumn id="3" xr3:uid="{CFCBB18A-A10E-44EA-A965-1B898D44FA6E}" name="Sector"/>
    <tableColumn id="4" xr3:uid="{93135462-8BA3-4495-9886-A994DF848A81}" name="Tipo de entidad"/>
    <tableColumn id="5" xr3:uid="{FA847558-D328-4A2C-9DF1-EB2391FE8CA9}" name="Entidad"/>
    <tableColumn id="6" xr3:uid="{5C157BFA-F65C-4667-B9B7-2A98D5449081}" name="Tipo de dependencia"/>
    <tableColumn id="7" xr3:uid="{8D255F8E-64B2-43FF-8BE1-3F43639AF5BE}" name="Dependencia"/>
    <tableColumn id="8" xr3:uid="{B05AD44F-87E0-4011-B8DE-40A59E52637E}" name="Dependencia hija"/>
    <tableColumn id="9" xr3:uid="{F2B77949-6C11-43B4-8F34-0AAAB777A09E}" name="Tema"/>
    <tableColumn id="10" xr3:uid="{81212E6B-5A1F-4905-AA63-01208257E433}" name="Categoría subtema"/>
    <tableColumn id="11" xr3:uid="{94D256AF-69F5-47B2-835F-CFC7EF9C9FF7}" name="Subtema"/>
    <tableColumn id="12" xr3:uid="{90DB8082-B901-4815-94E8-FEB934C3F53F}" name="Funcionario"/>
    <tableColumn id="13" xr3:uid="{23110B37-B5E7-4F81-A10F-6D94AD6FF7C7}" name="Estado del Usuario"/>
    <tableColumn id="14" xr3:uid="{DB7B2D90-0D44-495C-9069-F8E18EC52451}" name="Punto atención"/>
    <tableColumn id="15" xr3:uid="{5A9338B6-89A1-4189-8E15-BAA9B0CCB4F8}" name="Canal"/>
    <tableColumn id="16" xr3:uid="{20D28808-ACFE-4095-A757-815A991B6043}" name="Tipo petición"/>
    <tableColumn id="17" xr3:uid="{A0195747-059F-4FAA-8C47-0AF8BEB76EEB}" name="Estado petición inicial"/>
    <tableColumn id="18" xr3:uid="{EA22BD6D-870F-4E7C-8239-4179C96E28AF}" name="Estado petición final"/>
    <tableColumn id="19" xr3:uid="{201E8B8A-91B9-4F18-9B19-A3A2BB6F04A6}" name="Estado de la petición"/>
    <tableColumn id="20" xr3:uid="{A5870EF7-9585-423B-A54B-2A5865B3F143}" name="Asunto"/>
    <tableColumn id="21" xr3:uid="{30C1BBD0-C5B3-4747-AE53-727B2EDD1D70}" name="Proceso de calidad"/>
    <tableColumn id="22" xr3:uid="{325F8751-8FDC-470C-BC63-E7B499E85D47}" name="Trámite o servicio"/>
    <tableColumn id="23" xr3:uid="{593F9E2C-9A6B-4A03-8D5A-6A67ACB14A00}" name="Es trámite"/>
    <tableColumn id="24" xr3:uid="{A6CBA7A6-9896-4CF7-A435-D2D533103847}" name="Adjunto"/>
    <tableColumn id="25" xr3:uid="{0CF105FB-CE39-4684-87BC-E9AA3120AE87}" name="Tiene procedencia"/>
    <tableColumn id="26" xr3:uid="{0A073BB8-DF08-481E-8430-C012CA76B43F}" name="Entidad procedencia"/>
    <tableColumn id="27" xr3:uid="{FC5FEF21-7C21-4A55-A5BA-F59C4A5833B3}" name="Radicado de procedencia"/>
    <tableColumn id="28" xr3:uid="{20CC6C31-4164-42EF-9E61-470A5487A8E2}" name="Es copia"/>
    <tableColumn id="29" xr3:uid="{878649FD-84B0-4AEE-ACF7-50F21FEEABD3}" name="Entidad fuente"/>
    <tableColumn id="30" xr3:uid="{EF934ACE-2DB5-464C-A4C1-BE675C39596E}" name="Nota"/>
    <tableColumn id="31" xr3:uid="{EE05AE24-C848-4F04-B4F8-F47672B22993}" name="Localidad de los hechos"/>
    <tableColumn id="32" xr3:uid="{D746F9B9-6942-41F4-AF37-3675D40593C1}" name="UPZ de los hechos"/>
    <tableColumn id="33" xr3:uid="{8BA0F555-2E0A-4B17-9376-9149E056E9D6}" name="Barrio de los hechos"/>
    <tableColumn id="34" xr3:uid="{82CF2457-79B7-4A86-A2E5-82B26B1A5D72}" name="Estrato de los hechos"/>
    <tableColumn id="35" xr3:uid="{8AB2BF01-F355-4212-B3CF-1C1972DA08EC}" name="Longitud de los hechos"/>
    <tableColumn id="36" xr3:uid="{B67CCA96-04BA-4613-B1E3-ECF4CFA1F343}" name="Latitud de los hechos"/>
    <tableColumn id="37" xr3:uid="{5E8870D3-926B-4CAD-A257-908136677DBB}" name="Longitud de registro de la petición"/>
    <tableColumn id="38" xr3:uid="{90C61738-A642-400C-9F39-E98BFCC91DD5}" name="Latitud de registro de la petición"/>
    <tableColumn id="39" xr3:uid="{B6BF8068-38D4-43DD-A26E-F724DDBCB301}" name="Fecha ingreso" dataDxfId="27"/>
    <tableColumn id="40" xr3:uid="{3084EDC0-39CB-43C5-A869-E44303CFA7A6}" name="Fecha registro" dataDxfId="26"/>
    <tableColumn id="41" xr3:uid="{F96A49EC-D650-4980-A07C-AA3B3521988C}" name="Fecha asignación" dataDxfId="25"/>
    <tableColumn id="102" xr3:uid="{6C25F876-0B24-4945-BFFF-F073CBC58D47}" name="Columna1" dataDxfId="24"/>
    <tableColumn id="103" xr3:uid="{B060C8FF-DF8F-4E99-A23F-F55333CCC726}" name="am-pm" dataDxfId="23"/>
    <tableColumn id="42" xr3:uid="{6FFFA449-4B3D-4A21-A028-60EDEA165A7E}" name="Fecha inicio términos" dataDxfId="22"/>
    <tableColumn id="43" xr3:uid="{498C0D4E-6DA5-4008-8F1C-E040EFA07DE4}" name="Número radicado entrada"/>
    <tableColumn id="44" xr3:uid="{A1E4DEA2-A0F0-4ECE-8B20-C26BEDB542C1}" name="Fecha radicado entrada" dataDxfId="21"/>
    <tableColumn id="45" xr3:uid="{54FB4415-3FAA-48C7-990E-6B6892C11B0C}" name="Fecha solicitud aclaración" dataDxfId="20"/>
    <tableColumn id="46" xr3:uid="{A16E122C-0194-4EFF-A3E2-35DEA326E341}" name="Fecha solicitud ampliación" dataDxfId="19"/>
    <tableColumn id="47" xr3:uid="{DE9DE507-6606-471C-BD9D-E35A9D19E00C}" name="Fecha respuesta aclaración" dataDxfId="18"/>
    <tableColumn id="48" xr3:uid="{92ADF025-F05B-46BD-AE83-B741D43F505E}" name="Fecha respuesta ampliación" dataDxfId="17"/>
    <tableColumn id="49" xr3:uid="{C2AC2CDD-17F8-4757-B7DB-9D9E868ACDF3}" name="Fecha reinicio de términos" dataDxfId="16"/>
    <tableColumn id="50" xr3:uid="{76898301-C334-4773-BAB0-BCE33EAE5DAC}" name="Fecha vencimiento" dataDxfId="15"/>
    <tableColumn id="51" xr3:uid="{A7AD9EE8-030B-4CA4-83E9-B5C0B42CFE66}" name="Días para el vencimiento"/>
    <tableColumn id="52" xr3:uid="{E1A87137-3C2D-48D7-8637-75B4A771E369}" name="Número radicado salida"/>
    <tableColumn id="53" xr3:uid="{8C0E68B7-0463-418D-8AF2-815C7FDBF409}" name="Fecha radicado salida" dataDxfId="14"/>
    <tableColumn id="54" xr3:uid="{A38D23A1-724E-4B45-A94A-EA35D72CE911}" name="Fecha finalización" dataDxfId="13"/>
    <tableColumn id="55" xr3:uid="{00008460-19E9-4604-9785-B3B5519AC1AC}" name="Fecha cierre" dataDxfId="12"/>
    <tableColumn id="56" xr3:uid="{67C2D0AE-380B-4926-9A79-594007BC7C7C}" name="Días gestión"/>
    <tableColumn id="57" xr3:uid="{BED5A623-081C-4BA3-8136-8A21C74F9840}" name="Días vencimiento"/>
    <tableColumn id="58" xr3:uid="{3E69752A-4A38-479F-8702-DD1F46F2C921}" name="Actividad"/>
    <tableColumn id="59" xr3:uid="{F0B8A248-49C7-4A89-A009-CEC05E5BB668}" name="Responsable actividad"/>
    <tableColumn id="60" xr3:uid="{C40F4CAC-6319-4A21-B017-219DFE30F334}" name="Fecha fin actividad" dataDxfId="11"/>
    <tableColumn id="61" xr3:uid="{6A675B86-BDF9-46ED-BA6F-A820DF0A57C0}" name="Días de la actividad"/>
    <tableColumn id="62" xr3:uid="{8F3C9B41-A06A-4CFF-9454-DA686A0C8AA0}" name="Días vencimiento actividad"/>
    <tableColumn id="63" xr3:uid="{10081008-22FD-4E9E-A408-F610E2322677}" name="Comentario"/>
    <tableColumn id="64" xr3:uid="{4EC5816F-68D0-4681-B6B6-AE0299B19EB9}" name="Observaciones"/>
    <tableColumn id="65" xr3:uid="{F16A70CB-C979-4311-AE52-6632C9F71C4F}" name="Tipo persona"/>
    <tableColumn id="66" xr3:uid="{7CA028C1-49BD-45BF-9192-10FC57A87C4E}" name="Tipo de peticionario"/>
    <tableColumn id="67" xr3:uid="{96849202-5A7B-4D8B-9AAC-95664FF3062E}" name="Tipo usuario"/>
    <tableColumn id="68" xr3:uid="{C0E77B38-70C5-4156-8DC9-B41BCF29EC6C}" name="Login de usuario"/>
    <tableColumn id="69" xr3:uid="{45AD9A2E-725C-4200-A3F6-D8DDA2A0F956}" name="Tipo de solicitante"/>
    <tableColumn id="70" xr3:uid="{B128D6C7-FEA1-4C9D-A7F4-0E0F4EC40A6A}" name="Tipo de documento"/>
    <tableColumn id="71" xr3:uid="{D28A8BAD-33B6-4DBE-BE33-8ABE769CC502}" name="Nombre peticionario"/>
    <tableColumn id="72" xr3:uid="{0C145E69-3580-4333-AB8C-04F06EA29E01}" name="Número de documento"/>
    <tableColumn id="73" xr3:uid="{84317046-7947-42E2-8D2F-10D85B8A8392}" name="Condición del ciudadano"/>
    <tableColumn id="74" xr3:uid="{3E6D1C50-C4FB-4F00-AF1F-4C3720F4932D}" name="Correo electrónico peticionario"/>
    <tableColumn id="75" xr3:uid="{9837A7C7-3818-4B00-89D0-550CAC3C66DF}" name="Teléfono fijo peticionario"/>
    <tableColumn id="76" xr3:uid="{6C8BF400-5E53-4F13-85FC-A86344912499}" name="Celular peticionario"/>
    <tableColumn id="77" xr3:uid="{358487E5-F0BE-4EE3-B891-6C74273C909A}" name="Dirección residencia peticionario"/>
    <tableColumn id="78" xr3:uid="{013A9EBF-26DF-496C-BFF7-1D0349CE895C}" name="Localidad del ciudadano"/>
    <tableColumn id="79" xr3:uid="{53EB9F55-1D84-4D58-953F-11D6ADB3D8C3}" name="UPZ del ciudadano"/>
    <tableColumn id="80" xr3:uid="{E53667A1-58DA-4103-B1A0-6C490784BDF1}" name="Barrio del ciudadano"/>
    <tableColumn id="81" xr3:uid="{0EF5E0A1-F266-4A07-973C-7024E20CA5CB}" name="Estrato del ciudadano"/>
    <tableColumn id="82" xr3:uid="{A4D7BB45-B5A6-40BD-8141-2A369191BB72}" name="Notificación física"/>
    <tableColumn id="83" xr3:uid="{D650D37D-CD32-43FE-BF57-499646ACB7AD}" name="Notificación electrónica"/>
    <tableColumn id="84" xr3:uid="{5D9644C0-2E70-4EDE-A808-24B9E4E910EA}" name="Entidad que recibe"/>
    <tableColumn id="85" xr3:uid="{27625BCE-39E6-4F7D-942D-66F351D3AC20}" name="Entidad que traslada"/>
    <tableColumn id="86" xr3:uid="{BF7D817F-3054-4FA2-A174-6E492D03A9DA}" name="Transacción entidad"/>
    <tableColumn id="87" xr3:uid="{92971BD2-CF7F-477C-8C1B-D2DA795C50C6}" name="Tipo de ingreso"/>
    <tableColumn id="88" xr3:uid="{EBFF1803-6AD3-40FA-933D-8E5389B4E569}" name="Tipo de registro"/>
    <tableColumn id="89" xr3:uid="{C072D887-A1D9-42CA-8AE6-075641F5149B}" name="Comunes"/>
    <tableColumn id="90" xr3:uid="{C0C691E0-8ECB-4C6E-971C-5ED89F0FD05F}" name="Periodo"/>
    <tableColumn id="91" xr3:uid="{56BA740E-95B2-4D46-8312-21A60C05E2A4}" name="Tipo de gestión"/>
    <tableColumn id="92" xr3:uid="{E7966A35-9E55-4E1C-B9CB-4C91F4B856A1}" name="Tipo de pendiente"/>
    <tableColumn id="93" xr3:uid="{84AE067B-6A9F-4C4A-A802-3397F36D01A8}" name="Gestión en rango días"/>
    <tableColumn id="94" xr3:uid="{B46EC198-0073-486A-9A7E-E3664BDAA35D}" name="Tipo reporte"/>
    <tableColumn id="95" xr3:uid="{EC0B9D5A-C586-4DF5-AD7A-5B2783AF04B3}" name="Tipo reporte por entidad"/>
    <tableColumn id="96" xr3:uid="{605F04AD-A685-462B-A253-AEAB24A3DB02}" name="Tipo de Re-ingreso"/>
    <tableColumn id="97" xr3:uid="{5564AE13-07AB-47F4-AFD3-9CAC045C7354}" name="Estado del reingreso"/>
    <tableColumn id="98" xr3:uid="{3CAFC233-E829-427A-9A33-B0D4B5897A8A}" name="Número de veces de reingreso"/>
    <tableColumn id="99" xr3:uid="{D4B736F3-4961-445A-BEE6-6CD62F110266}" name="Tipo de traslado"/>
    <tableColumn id="100" xr3:uid="{69EE4A3F-79BE-4A56-B3B8-8D215EC15EE6}" name="Exclui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53"/>
  <sheetViews>
    <sheetView showGridLines="0" zoomScale="75" zoomScaleNormal="75" workbookViewId="0"/>
  </sheetViews>
  <sheetFormatPr baseColWidth="10" defaultColWidth="0" defaultRowHeight="15" zeroHeight="1" x14ac:dyDescent="0.25"/>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spans="16:18" x14ac:dyDescent="0.25">
      <c r="P1" s="17" t="s">
        <v>204</v>
      </c>
      <c r="R1" t="s">
        <v>185</v>
      </c>
    </row>
    <row r="2" spans="16:18" x14ac:dyDescent="0.25"/>
    <row r="3" spans="16:18" x14ac:dyDescent="0.25"/>
    <row r="4" spans="16:18" x14ac:dyDescent="0.25"/>
    <row r="5" spans="16:18" x14ac:dyDescent="0.25"/>
    <row r="6" spans="16:18" x14ac:dyDescent="0.25"/>
    <row r="7" spans="16:18" x14ac:dyDescent="0.25"/>
    <row r="8" spans="16:18" x14ac:dyDescent="0.25"/>
    <row r="9" spans="16:18" x14ac:dyDescent="0.25"/>
    <row r="10" spans="16:18" x14ac:dyDescent="0.25"/>
    <row r="11" spans="16:18" x14ac:dyDescent="0.25"/>
    <row r="12" spans="16:18" x14ac:dyDescent="0.25"/>
    <row r="13" spans="16:18" x14ac:dyDescent="0.25"/>
    <row r="14" spans="16:18" x14ac:dyDescent="0.25"/>
    <row r="15" spans="16:18" x14ac:dyDescent="0.25"/>
    <row r="16" spans="16: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x14ac:dyDescent="0.25"/>
    <row r="38" spans="1:1" x14ac:dyDescent="0.25"/>
    <row r="39" spans="1:1" x14ac:dyDescent="0.25"/>
    <row r="40" spans="1:1" hidden="1" x14ac:dyDescent="0.25">
      <c r="A40" t="s">
        <v>131</v>
      </c>
    </row>
    <row r="47" spans="1:1" ht="31.15" hidden="1" customHeight="1" x14ac:dyDescent="0.25"/>
    <row r="49" hidden="1" x14ac:dyDescent="0.25"/>
    <row r="50" hidden="1" x14ac:dyDescent="0.25"/>
    <row r="51" hidden="1" x14ac:dyDescent="0.25"/>
    <row r="52" hidden="1" x14ac:dyDescent="0.25"/>
    <row r="53" hidden="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9"/>
  <sheetViews>
    <sheetView showGridLines="0" zoomScale="60" zoomScaleNormal="60" workbookViewId="0">
      <selection activeCell="B26" sqref="B26:I27"/>
    </sheetView>
  </sheetViews>
  <sheetFormatPr baseColWidth="10" defaultColWidth="0" defaultRowHeight="15" zeroHeight="1" x14ac:dyDescent="0.25"/>
  <cols>
    <col min="1" max="1" width="8.140625" customWidth="1"/>
    <col min="2" max="2" width="23.7109375" customWidth="1"/>
    <col min="3" max="3" width="31.140625" customWidth="1"/>
    <col min="4" max="4" width="21.85546875" customWidth="1"/>
    <col min="5" max="5" width="35" customWidth="1"/>
    <col min="6" max="6" width="46.5703125" customWidth="1"/>
    <col min="7" max="7" width="114.42578125" customWidth="1"/>
    <col min="8" max="8" width="20.140625" customWidth="1"/>
    <col min="9" max="9" width="32.5703125" bestFit="1" customWidth="1"/>
    <col min="10" max="10" width="6.42578125" customWidth="1"/>
    <col min="11" max="16384" width="11.42578125" hidden="1"/>
  </cols>
  <sheetData>
    <row r="1" spans="2:8" x14ac:dyDescent="0.25"/>
    <row r="2" spans="2:8" ht="14.45" customHeight="1" x14ac:dyDescent="0.25">
      <c r="B2" s="5"/>
      <c r="C2" s="5"/>
      <c r="D2" s="5"/>
    </row>
    <row r="3" spans="2:8" x14ac:dyDescent="0.25">
      <c r="B3" s="5"/>
      <c r="C3" s="5"/>
      <c r="D3" s="5"/>
    </row>
    <row r="4" spans="2:8" x14ac:dyDescent="0.25">
      <c r="B4" s="5"/>
      <c r="C4" s="5"/>
      <c r="D4" s="5"/>
    </row>
    <row r="5" spans="2:8" x14ac:dyDescent="0.25">
      <c r="B5" s="5"/>
      <c r="C5" s="5"/>
      <c r="D5" s="5"/>
    </row>
    <row r="6" spans="2:8" x14ac:dyDescent="0.25">
      <c r="B6" s="5"/>
      <c r="C6" s="5"/>
      <c r="D6" s="5"/>
    </row>
    <row r="7" spans="2:8" x14ac:dyDescent="0.25">
      <c r="B7" s="5"/>
      <c r="C7" s="5"/>
      <c r="D7" s="5"/>
    </row>
    <row r="8" spans="2:8" x14ac:dyDescent="0.25">
      <c r="B8" s="5"/>
      <c r="C8" s="5"/>
      <c r="D8" s="5"/>
    </row>
    <row r="9" spans="2:8" ht="34.5" customHeight="1" x14ac:dyDescent="0.25">
      <c r="B9" s="5"/>
      <c r="C9" s="5"/>
      <c r="D9" s="5"/>
    </row>
    <row r="10" spans="2:8" ht="22.5" customHeight="1" x14ac:dyDescent="0.25">
      <c r="B10" s="5"/>
      <c r="C10" s="5"/>
      <c r="D10" s="5"/>
    </row>
    <row r="11" spans="2:8" ht="45" customHeight="1" x14ac:dyDescent="0.25">
      <c r="B11" s="83" t="s">
        <v>235</v>
      </c>
      <c r="C11" s="83"/>
      <c r="D11" s="85"/>
      <c r="E11" s="85"/>
      <c r="F11" s="85"/>
      <c r="G11" s="85"/>
      <c r="H11" s="9"/>
    </row>
    <row r="12" spans="2:8" ht="15" customHeight="1" x14ac:dyDescent="0.25">
      <c r="B12" s="83"/>
      <c r="C12" s="83"/>
      <c r="D12" s="85"/>
      <c r="E12" s="85"/>
      <c r="F12" s="85"/>
      <c r="G12" s="85"/>
      <c r="H12" s="9"/>
    </row>
    <row r="13" spans="2:8" ht="10.5" customHeight="1" x14ac:dyDescent="0.25">
      <c r="B13" s="83"/>
      <c r="C13" s="83"/>
      <c r="D13" s="9"/>
      <c r="E13" s="9"/>
      <c r="F13" s="9"/>
      <c r="G13" s="9"/>
      <c r="H13" s="9"/>
    </row>
    <row r="14" spans="2:8" ht="26.25" customHeight="1" x14ac:dyDescent="0.25">
      <c r="B14" s="83"/>
      <c r="C14" s="83"/>
      <c r="D14" s="84"/>
      <c r="E14" s="84"/>
      <c r="F14" s="84"/>
      <c r="G14" s="84"/>
      <c r="H14" s="84"/>
    </row>
    <row r="15" spans="2:8" ht="18" customHeight="1" x14ac:dyDescent="0.25">
      <c r="D15" s="84"/>
      <c r="E15" s="84"/>
      <c r="F15" s="84"/>
      <c r="G15" s="84"/>
      <c r="H15" s="84"/>
    </row>
    <row r="16" spans="2:8" x14ac:dyDescent="0.25"/>
    <row r="17" spans="2:9" x14ac:dyDescent="0.25"/>
    <row r="18" spans="2:9" ht="15.75" thickBot="1" x14ac:dyDescent="0.3"/>
    <row r="19" spans="2:9" ht="100.5" customHeight="1" x14ac:dyDescent="0.25">
      <c r="B19" s="14" t="s">
        <v>138</v>
      </c>
      <c r="C19" s="15" t="s">
        <v>139</v>
      </c>
      <c r="D19" s="15" t="s">
        <v>140</v>
      </c>
      <c r="E19" s="15" t="s">
        <v>141</v>
      </c>
      <c r="F19" s="15" t="s">
        <v>142</v>
      </c>
      <c r="G19" s="15" t="s">
        <v>143</v>
      </c>
      <c r="H19" s="15" t="s">
        <v>144</v>
      </c>
      <c r="I19" s="16" t="s">
        <v>145</v>
      </c>
    </row>
    <row r="20" spans="2:9" ht="47.25" x14ac:dyDescent="0.25">
      <c r="B20" s="19">
        <f>+'solc. acc.info. junio'!B2</f>
        <v>2312362022</v>
      </c>
      <c r="C20" s="19" t="str">
        <f>VLOOKUP(B20,'solc. acc.info. junio'!B:L,11,0)</f>
        <v>Zulma Yazmin Lopez Vasquez</v>
      </c>
      <c r="D20" s="19" t="str">
        <f>+'solc. acc.info. junio'!O2</f>
        <v>E-MAIL</v>
      </c>
      <c r="E20" s="19" t="str">
        <f>+'solc. acc.info. junio'!P2</f>
        <v>SOLICITUD DE ACCESO A LA INFORMACION</v>
      </c>
      <c r="F20" s="19" t="str">
        <f>+'solc. acc.info. junio'!R2</f>
        <v>Cerrado - Por no competencia</v>
      </c>
      <c r="G20" s="75" t="str">
        <f>+'solc. acc.info. junio'!T2</f>
        <v>DERECHO DE PETICION SOLICITUD DE INFORMACION SOBRE PROYECTO PARA COLOCAR ADOQUINES EN LOS ANDENES DESDE EL PARQUE EL TUNAL HASTA CALLE 33 - LOCALIDAD DE TUNJUELITO</v>
      </c>
      <c r="H20" s="19">
        <f>+'solc. acc.info. junio'!BF2</f>
        <v>1</v>
      </c>
      <c r="I20" s="19" t="str">
        <f>+'solc. acc.info. junio'!CS2</f>
        <v>GESTIONADO</v>
      </c>
    </row>
    <row r="21" spans="2:9" ht="15.75" x14ac:dyDescent="0.25">
      <c r="B21" s="19">
        <f>+'solc. acc.info. junio'!B3</f>
        <v>2285622022</v>
      </c>
      <c r="C21" s="19" t="str">
        <f>VLOOKUP(B21,'solc. acc.info. junio'!B:L,11,0)</f>
        <v>Zulma Yazmin Lopez Vasquez</v>
      </c>
      <c r="D21" s="19" t="str">
        <f>+'solc. acc.info. junio'!O3</f>
        <v>WEB</v>
      </c>
      <c r="E21" s="19" t="str">
        <f>+'solc. acc.info. junio'!P3</f>
        <v>SOLICITUD DE ACCESO A LA INFORMACION</v>
      </c>
      <c r="F21" s="19" t="str">
        <f>+'solc. acc.info. junio'!R3</f>
        <v>Solucionado - Por asignacion</v>
      </c>
      <c r="G21" s="75" t="str">
        <f>+'solc. acc.info. junio'!T3</f>
        <v>SOLICITUD DE INFORMACION SOBRE PROGRAMA DE ERRADICACION ANO 1973</v>
      </c>
      <c r="H21" s="19">
        <f>+'solc. acc.info. junio'!BF3</f>
        <v>1</v>
      </c>
      <c r="I21" s="19" t="str">
        <f>+'solc. acc.info. junio'!CS3</f>
        <v>PENDIENTE</v>
      </c>
    </row>
    <row r="22" spans="2:9" ht="15.75" x14ac:dyDescent="0.25">
      <c r="B22" s="18"/>
      <c r="C22" s="18"/>
      <c r="D22" s="18"/>
      <c r="E22" s="18"/>
      <c r="F22" s="18"/>
      <c r="G22" s="18"/>
      <c r="H22" s="18"/>
      <c r="I22" s="18"/>
    </row>
    <row r="23" spans="2:9" ht="15.75" x14ac:dyDescent="0.25">
      <c r="B23" s="18"/>
      <c r="C23" s="18"/>
      <c r="D23" s="18"/>
      <c r="E23" s="18"/>
      <c r="F23" s="18"/>
      <c r="G23" s="18"/>
      <c r="H23" s="18"/>
      <c r="I23" s="18"/>
    </row>
    <row r="24" spans="2:9" ht="15.75" hidden="1" x14ac:dyDescent="0.25">
      <c r="B24" s="18"/>
      <c r="C24" s="18"/>
      <c r="D24" s="18"/>
      <c r="E24" s="18"/>
      <c r="F24" s="18"/>
      <c r="G24" s="18"/>
      <c r="H24" s="18"/>
      <c r="I24" s="18"/>
    </row>
    <row r="25" spans="2:9" ht="15.75" hidden="1" x14ac:dyDescent="0.25">
      <c r="B25" s="18"/>
      <c r="C25" s="18"/>
      <c r="D25" s="18"/>
      <c r="E25" s="18"/>
      <c r="F25" s="18"/>
      <c r="G25" s="18"/>
      <c r="H25" s="18"/>
      <c r="I25" s="18"/>
    </row>
    <row r="26" spans="2:9" x14ac:dyDescent="0.25"/>
    <row r="27" spans="2:9" x14ac:dyDescent="0.25"/>
    <row r="28" spans="2:9" x14ac:dyDescent="0.25"/>
    <row r="29" spans="2:9" x14ac:dyDescent="0.25"/>
  </sheetData>
  <autoFilter ref="B19:I21" xr:uid="{00000000-0001-0000-0300-000000000000}"/>
  <mergeCells count="3">
    <mergeCell ref="B11:C14"/>
    <mergeCell ref="D14:H15"/>
    <mergeCell ref="D11:G1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topLeftCell="A4" zoomScale="75" zoomScaleNormal="75" workbookViewId="0"/>
  </sheetViews>
  <sheetFormatPr baseColWidth="10" defaultColWidth="0" defaultRowHeight="14.45" customHeight="1" zeroHeight="1" x14ac:dyDescent="0.25"/>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x14ac:dyDescent="0.25"/>
    <row r="2" spans="3:4" ht="15" x14ac:dyDescent="0.25"/>
    <row r="3" spans="3:4" ht="15" x14ac:dyDescent="0.25"/>
    <row r="4" spans="3:4" ht="15" x14ac:dyDescent="0.25"/>
    <row r="5" spans="3:4" ht="15" x14ac:dyDescent="0.25"/>
    <row r="6" spans="3:4" ht="15" x14ac:dyDescent="0.25"/>
    <row r="7" spans="3:4" ht="15" x14ac:dyDescent="0.25"/>
    <row r="8" spans="3:4" ht="15" x14ac:dyDescent="0.25"/>
    <row r="9" spans="3:4" ht="15" x14ac:dyDescent="0.25"/>
    <row r="10" spans="3:4" ht="15" x14ac:dyDescent="0.25"/>
    <row r="11" spans="3:4" ht="15" x14ac:dyDescent="0.25"/>
    <row r="12" spans="3:4" ht="15" x14ac:dyDescent="0.25"/>
    <row r="13" spans="3:4" ht="15" x14ac:dyDescent="0.25"/>
    <row r="14" spans="3:4" ht="15" x14ac:dyDescent="0.25"/>
    <row r="15" spans="3:4" ht="15" customHeight="1" x14ac:dyDescent="0.25">
      <c r="C15" s="86" t="s">
        <v>132</v>
      </c>
      <c r="D15" s="86"/>
    </row>
    <row r="16" spans="3:4" ht="15" customHeight="1" x14ac:dyDescent="0.25">
      <c r="C16" s="86"/>
      <c r="D16" s="86"/>
    </row>
    <row r="17" spans="3:7" ht="20.25" customHeight="1" x14ac:dyDescent="0.25">
      <c r="C17" s="6"/>
    </row>
    <row r="18" spans="3:7" ht="15" customHeight="1" x14ac:dyDescent="0.25">
      <c r="C18" s="93" t="s">
        <v>231</v>
      </c>
      <c r="D18" s="93"/>
      <c r="E18" s="7"/>
      <c r="F18" s="92" t="s">
        <v>234</v>
      </c>
      <c r="G18" s="92"/>
    </row>
    <row r="19" spans="3:7" ht="14.45" customHeight="1" x14ac:dyDescent="0.25">
      <c r="C19" s="93"/>
      <c r="D19" s="93"/>
      <c r="E19" s="7"/>
      <c r="F19" s="92"/>
      <c r="G19" s="92"/>
    </row>
    <row r="20" spans="3:7" ht="21" customHeight="1" x14ac:dyDescent="0.25">
      <c r="C20" s="93"/>
      <c r="D20" s="93"/>
      <c r="E20" s="7"/>
      <c r="F20" s="92"/>
      <c r="G20" s="92"/>
    </row>
    <row r="21" spans="3:7" ht="21" customHeight="1" x14ac:dyDescent="0.25">
      <c r="C21" s="93"/>
      <c r="D21" s="93"/>
      <c r="E21" s="7"/>
      <c r="F21" s="92"/>
      <c r="G21" s="92"/>
    </row>
    <row r="22" spans="3:7" ht="21" customHeight="1" x14ac:dyDescent="0.25">
      <c r="C22" s="93"/>
      <c r="D22" s="93"/>
      <c r="E22" s="7"/>
      <c r="F22" s="92"/>
      <c r="G22" s="92"/>
    </row>
    <row r="23" spans="3:7" ht="21" customHeight="1" x14ac:dyDescent="0.25">
      <c r="C23" s="93"/>
      <c r="D23" s="93"/>
      <c r="E23" s="7"/>
      <c r="F23" s="92"/>
      <c r="G23" s="92"/>
    </row>
    <row r="24" spans="3:7" ht="21" customHeight="1" x14ac:dyDescent="0.25">
      <c r="C24" s="93"/>
      <c r="D24" s="93"/>
      <c r="E24" s="7"/>
      <c r="F24" s="92"/>
      <c r="G24" s="92"/>
    </row>
    <row r="25" spans="3:7" ht="21" customHeight="1" x14ac:dyDescent="0.25">
      <c r="C25" s="93"/>
      <c r="D25" s="93"/>
      <c r="E25" s="7"/>
      <c r="F25" s="92"/>
      <c r="G25" s="92"/>
    </row>
    <row r="26" spans="3:7" ht="21" customHeight="1" x14ac:dyDescent="0.25">
      <c r="C26" s="93"/>
      <c r="D26" s="93"/>
      <c r="E26" s="7"/>
      <c r="F26" s="92"/>
      <c r="G26" s="92"/>
    </row>
    <row r="27" spans="3:7" ht="21" customHeight="1" x14ac:dyDescent="0.25">
      <c r="C27" s="93"/>
      <c r="D27" s="93"/>
      <c r="E27" s="7"/>
      <c r="F27" s="92"/>
      <c r="G27" s="92"/>
    </row>
    <row r="28" spans="3:7" ht="4.5" customHeight="1" x14ac:dyDescent="0.25">
      <c r="C28" s="93"/>
      <c r="D28" s="93"/>
      <c r="E28" s="7"/>
      <c r="F28" s="92"/>
      <c r="G28" s="92"/>
    </row>
    <row r="29" spans="3:7" ht="10.5" hidden="1" customHeight="1" x14ac:dyDescent="0.25">
      <c r="C29" s="93"/>
      <c r="D29" s="93"/>
      <c r="E29" s="7"/>
      <c r="F29" s="92"/>
      <c r="G29" s="92"/>
    </row>
    <row r="30" spans="3:7" ht="15" x14ac:dyDescent="0.25"/>
    <row r="31" spans="3:7" ht="81" customHeight="1" x14ac:dyDescent="0.25">
      <c r="C31" s="2" t="s">
        <v>133</v>
      </c>
      <c r="D31" s="3" t="s">
        <v>134</v>
      </c>
      <c r="E31" s="89" t="s">
        <v>135</v>
      </c>
      <c r="F31" s="90"/>
      <c r="G31" s="4" t="s">
        <v>136</v>
      </c>
    </row>
    <row r="32" spans="3:7" ht="40.5" customHeight="1" x14ac:dyDescent="0.25">
      <c r="C32" s="1">
        <v>2</v>
      </c>
      <c r="D32" s="1">
        <v>1</v>
      </c>
      <c r="E32" s="87">
        <v>1</v>
      </c>
      <c r="F32" s="88"/>
      <c r="G32" s="1">
        <v>0</v>
      </c>
    </row>
    <row r="33" spans="3:9" ht="17.25" customHeight="1" x14ac:dyDescent="0.25">
      <c r="I33" s="5"/>
    </row>
    <row r="34" spans="3:9" ht="27" customHeight="1" x14ac:dyDescent="0.25">
      <c r="C34" s="91" t="s">
        <v>184</v>
      </c>
      <c r="D34" s="91"/>
      <c r="E34" s="91"/>
      <c r="F34" s="91"/>
      <c r="G34" s="91"/>
    </row>
    <row r="35" spans="3:9" ht="15" x14ac:dyDescent="0.25"/>
    <row r="36" spans="3:9" ht="15" x14ac:dyDescent="0.25"/>
    <row r="37" spans="3:9" ht="15" hidden="1" x14ac:dyDescent="0.25"/>
    <row r="43" spans="3:9" ht="15" hidden="1" x14ac:dyDescent="0.25"/>
    <row r="44" spans="3:9" ht="31.15" hidden="1" customHeight="1" x14ac:dyDescent="0.25"/>
    <row r="49" ht="14.45" hidden="1" customHeight="1" x14ac:dyDescent="0.25"/>
    <row r="50" ht="14.45" hidden="1" customHeight="1" x14ac:dyDescent="0.25"/>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C1:QGM32"/>
  <sheetViews>
    <sheetView showGridLines="0" tabSelected="1" topLeftCell="A22" zoomScale="75" zoomScaleNormal="75" workbookViewId="0">
      <selection activeCell="F26" sqref="F26"/>
    </sheetView>
  </sheetViews>
  <sheetFormatPr baseColWidth="10" defaultColWidth="1.7109375" defaultRowHeight="14.45" customHeight="1" x14ac:dyDescent="0.25"/>
  <cols>
    <col min="1" max="1" width="2.5703125" customWidth="1"/>
    <col min="2" max="2" width="4.42578125" customWidth="1"/>
    <col min="3" max="7" width="25" customWidth="1"/>
    <col min="8" max="9" width="13" customWidth="1"/>
    <col min="10" max="10" width="28.5703125" customWidth="1"/>
    <col min="11" max="11" width="11.42578125" customWidth="1"/>
    <col min="12" max="12" width="48.42578125" customWidth="1"/>
    <col min="13" max="1063" width="0" hidden="1" customWidth="1"/>
    <col min="1064" max="1064" width="0.42578125" customWidth="1"/>
    <col min="1065" max="1253" width="0.42578125" hidden="1" customWidth="1"/>
    <col min="1254" max="5630" width="0" hidden="1" customWidth="1"/>
    <col min="5631" max="5631" width="1.7109375" hidden="1" customWidth="1"/>
    <col min="5632" max="7820" width="0" hidden="1" customWidth="1"/>
    <col min="7821" max="7822" width="1.7109375" hidden="1" customWidth="1"/>
    <col min="7823" max="9108" width="0" hidden="1" customWidth="1"/>
    <col min="9109" max="11686" width="0.5703125" hidden="1" customWidth="1"/>
    <col min="11687" max="11687" width="1.7109375" hidden="1" customWidth="1"/>
    <col min="11688" max="16384" width="0" hidden="1" customWidth="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12" ht="33.75" x14ac:dyDescent="0.5">
      <c r="C17" s="78" t="s">
        <v>137</v>
      </c>
    </row>
    <row r="18" spans="3:12" ht="15" x14ac:dyDescent="0.25"/>
    <row r="19" spans="3:12" ht="78.75" customHeight="1" x14ac:dyDescent="0.25">
      <c r="C19" s="94" t="s">
        <v>243</v>
      </c>
      <c r="D19" s="94"/>
      <c r="E19" s="94"/>
      <c r="F19" s="94"/>
      <c r="G19" s="94"/>
      <c r="H19" s="94"/>
      <c r="I19" s="94"/>
      <c r="J19" s="94"/>
      <c r="K19" s="94"/>
      <c r="L19" s="94"/>
    </row>
    <row r="20" spans="3:12" ht="78.75" customHeight="1" x14ac:dyDescent="0.25">
      <c r="C20" s="94"/>
      <c r="D20" s="94"/>
      <c r="E20" s="94"/>
      <c r="F20" s="94"/>
      <c r="G20" s="94"/>
      <c r="H20" s="94"/>
      <c r="I20" s="94"/>
      <c r="J20" s="94"/>
      <c r="K20" s="94"/>
      <c r="L20" s="94"/>
    </row>
    <row r="21" spans="3:12" ht="42" customHeight="1" x14ac:dyDescent="0.25">
      <c r="C21" s="95" t="s">
        <v>244</v>
      </c>
      <c r="D21" s="95"/>
      <c r="E21" s="95"/>
      <c r="F21" s="95"/>
      <c r="G21" s="95"/>
      <c r="H21" s="95"/>
      <c r="I21" s="95"/>
      <c r="J21" s="95"/>
      <c r="K21" s="95"/>
      <c r="L21" s="95"/>
    </row>
    <row r="22" spans="3:12" ht="52.5" customHeight="1" x14ac:dyDescent="0.25">
      <c r="C22" s="94" t="s">
        <v>247</v>
      </c>
      <c r="D22" s="94"/>
      <c r="E22" s="94"/>
      <c r="F22" s="94"/>
      <c r="G22" s="94"/>
      <c r="H22" s="94"/>
      <c r="I22" s="94"/>
      <c r="J22" s="94"/>
      <c r="K22" s="94"/>
      <c r="L22" s="94"/>
    </row>
    <row r="23" spans="3:12" ht="15" x14ac:dyDescent="0.25"/>
    <row r="24" spans="3:12" ht="70.5" customHeight="1" x14ac:dyDescent="0.25">
      <c r="C24" s="76" t="s">
        <v>236</v>
      </c>
      <c r="D24" s="76" t="s">
        <v>237</v>
      </c>
      <c r="E24" s="76" t="s">
        <v>238</v>
      </c>
      <c r="F24" s="76" t="s">
        <v>239</v>
      </c>
      <c r="G24" s="77" t="s">
        <v>194</v>
      </c>
      <c r="H24" s="100" t="s">
        <v>240</v>
      </c>
      <c r="I24" s="101"/>
      <c r="J24" s="100" t="s">
        <v>241</v>
      </c>
      <c r="K24" s="101"/>
      <c r="L24" s="77" t="s">
        <v>242</v>
      </c>
    </row>
    <row r="25" spans="3:12" ht="54" customHeight="1" x14ac:dyDescent="0.25">
      <c r="C25" s="19">
        <f>'base Solicitudes de Información'!B20</f>
        <v>2312362022</v>
      </c>
      <c r="D25" s="79">
        <v>44728</v>
      </c>
      <c r="E25" s="79">
        <v>44747</v>
      </c>
      <c r="F25" s="79">
        <v>44733</v>
      </c>
      <c r="G25" s="79">
        <v>44734</v>
      </c>
      <c r="H25" s="97">
        <f>NETWORKDAYS.INTL(D25,G25,1,$XFC$25:$XFD36)</f>
        <v>5</v>
      </c>
      <c r="I25" s="97"/>
      <c r="J25" s="98">
        <f>NETWORKDAYS.INTL(F25,G25,1,XFC25:XFD36)</f>
        <v>2</v>
      </c>
      <c r="K25" s="99"/>
      <c r="L25" s="80" t="s">
        <v>245</v>
      </c>
    </row>
    <row r="26" spans="3:12" ht="355.5" customHeight="1" x14ac:dyDescent="0.25">
      <c r="C26" s="19">
        <f>'base Solicitudes de Información'!B21</f>
        <v>2285622022</v>
      </c>
      <c r="D26" s="79">
        <v>44726</v>
      </c>
      <c r="E26" s="79">
        <v>44742</v>
      </c>
      <c r="F26" s="79">
        <v>44729</v>
      </c>
      <c r="G26" s="79">
        <v>44748</v>
      </c>
      <c r="H26" s="97">
        <f>NETWORKDAYS.INTL(D26,G26,1,$XFC$25:$XFD37)</f>
        <v>17</v>
      </c>
      <c r="I26" s="97"/>
      <c r="J26" s="98">
        <f>NETWORKDAYS.INTL(F26,G26,1,XFC26:XFD37)</f>
        <v>14</v>
      </c>
      <c r="K26" s="99"/>
      <c r="L26" s="80" t="s">
        <v>246</v>
      </c>
    </row>
    <row r="27" spans="3:12" ht="15" x14ac:dyDescent="0.25"/>
    <row r="28" spans="3:12" ht="20.25" x14ac:dyDescent="0.3">
      <c r="C28" s="81" t="s">
        <v>248</v>
      </c>
    </row>
    <row r="29" spans="3:12" s="5" customFormat="1" ht="90" customHeight="1" x14ac:dyDescent="0.25">
      <c r="C29" s="94" t="s">
        <v>249</v>
      </c>
      <c r="D29" s="94"/>
      <c r="E29" s="94"/>
      <c r="F29" s="94"/>
      <c r="G29" s="94"/>
      <c r="H29" s="94"/>
      <c r="I29" s="94"/>
      <c r="J29" s="94"/>
      <c r="K29" s="94"/>
      <c r="L29" s="94"/>
    </row>
    <row r="30" spans="3:12" ht="15" x14ac:dyDescent="0.25">
      <c r="C30" s="94"/>
      <c r="D30" s="94"/>
      <c r="E30" s="94"/>
      <c r="F30" s="94"/>
      <c r="G30" s="94"/>
      <c r="H30" s="94"/>
      <c r="I30" s="94"/>
      <c r="J30" s="94"/>
      <c r="K30" s="94"/>
      <c r="L30" s="94"/>
    </row>
    <row r="31" spans="3:12" ht="14.45" customHeight="1" x14ac:dyDescent="0.25">
      <c r="C31" s="82"/>
      <c r="D31" s="82"/>
      <c r="E31" s="82"/>
      <c r="F31" s="82"/>
      <c r="G31" s="82"/>
      <c r="H31" s="82"/>
      <c r="I31" s="82"/>
      <c r="J31" s="82"/>
      <c r="K31" s="82"/>
      <c r="L31" s="82"/>
    </row>
    <row r="32" spans="3:12" ht="46.5" customHeight="1" x14ac:dyDescent="0.25">
      <c r="C32" s="96" t="s">
        <v>250</v>
      </c>
      <c r="D32" s="96"/>
      <c r="E32" s="96"/>
      <c r="F32" s="96"/>
      <c r="G32" s="96"/>
      <c r="H32" s="96"/>
      <c r="I32" s="96"/>
      <c r="J32" s="96"/>
      <c r="K32" s="96"/>
      <c r="L32" s="96"/>
    </row>
  </sheetData>
  <mergeCells count="11">
    <mergeCell ref="C19:L20"/>
    <mergeCell ref="C21:L21"/>
    <mergeCell ref="C22:L22"/>
    <mergeCell ref="C29:L30"/>
    <mergeCell ref="C32:L32"/>
    <mergeCell ref="H25:I25"/>
    <mergeCell ref="J25:K25"/>
    <mergeCell ref="H26:I26"/>
    <mergeCell ref="J26:K26"/>
    <mergeCell ref="H24:I24"/>
    <mergeCell ref="J24:K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7FE-60D4-4EFB-B510-F5E98E530BEA}">
  <dimension ref="A1:AZ151"/>
  <sheetViews>
    <sheetView workbookViewId="0">
      <selection activeCell="H6" sqref="H6"/>
    </sheetView>
  </sheetViews>
  <sheetFormatPr baseColWidth="10" defaultRowHeight="15" x14ac:dyDescent="0.25"/>
  <cols>
    <col min="1" max="3" width="11.42578125" style="20"/>
    <col min="17" max="17" width="0" style="20" hidden="1" customWidth="1"/>
    <col min="18" max="19" width="14.85546875" hidden="1" customWidth="1"/>
    <col min="20" max="20" width="18.7109375" hidden="1" customWidth="1"/>
    <col min="21" max="21" width="18.5703125" hidden="1" customWidth="1"/>
    <col min="22" max="22" width="14.85546875" hidden="1" customWidth="1"/>
    <col min="23" max="23" width="5.5703125" hidden="1" customWidth="1"/>
    <col min="24" max="25" width="10.85546875" hidden="1" customWidth="1"/>
    <col min="26" max="26" width="14.42578125" customWidth="1"/>
    <col min="27" max="52" width="11.42578125" style="20"/>
  </cols>
  <sheetData>
    <row r="1" spans="2:26" s="20" customFormat="1" x14ac:dyDescent="0.25">
      <c r="R1" s="21" t="s">
        <v>188</v>
      </c>
      <c r="S1" s="10">
        <f ca="1">TODAY()</f>
        <v>44810</v>
      </c>
      <c r="T1"/>
      <c r="U1"/>
      <c r="V1"/>
      <c r="W1"/>
      <c r="X1"/>
      <c r="Y1"/>
      <c r="Z1"/>
    </row>
    <row r="2" spans="2:26" s="20" customFormat="1" ht="15.75" thickBot="1" x14ac:dyDescent="0.3">
      <c r="R2" s="22"/>
      <c r="S2" s="23"/>
      <c r="T2"/>
      <c r="U2"/>
      <c r="V2"/>
      <c r="W2"/>
      <c r="X2"/>
      <c r="Y2"/>
      <c r="Z2" s="5"/>
    </row>
    <row r="3" spans="2:26" s="25" customFormat="1" ht="61.5" x14ac:dyDescent="0.9">
      <c r="B3" s="24" t="s">
        <v>189</v>
      </c>
      <c r="L3" s="102" t="s">
        <v>190</v>
      </c>
      <c r="M3" s="103"/>
      <c r="N3" s="103"/>
      <c r="O3" s="104"/>
      <c r="R3" s="21"/>
      <c r="S3" s="10"/>
      <c r="T3"/>
      <c r="U3"/>
      <c r="V3"/>
      <c r="W3"/>
      <c r="X3"/>
      <c r="Y3"/>
      <c r="Z3"/>
    </row>
    <row r="4" spans="2:26" ht="48.75" thickBot="1" x14ac:dyDescent="0.3">
      <c r="D4" s="26" t="s">
        <v>191</v>
      </c>
      <c r="E4" s="26" t="s">
        <v>192</v>
      </c>
      <c r="F4" s="26" t="s">
        <v>93</v>
      </c>
      <c r="G4" s="26" t="s">
        <v>193</v>
      </c>
      <c r="H4" s="26" t="s">
        <v>194</v>
      </c>
      <c r="I4" s="26" t="s">
        <v>195</v>
      </c>
      <c r="J4" s="26" t="s">
        <v>196</v>
      </c>
      <c r="K4" s="27" t="s">
        <v>190</v>
      </c>
      <c r="L4" s="28" t="s">
        <v>37</v>
      </c>
      <c r="M4" s="29" t="s">
        <v>197</v>
      </c>
      <c r="N4" s="29" t="s">
        <v>198</v>
      </c>
      <c r="O4" s="30" t="s">
        <v>199</v>
      </c>
      <c r="P4" s="31"/>
      <c r="R4" s="32" t="s">
        <v>200</v>
      </c>
      <c r="S4" s="33" t="s">
        <v>48</v>
      </c>
      <c r="T4" s="34" t="s">
        <v>49</v>
      </c>
      <c r="U4" s="33" t="s">
        <v>201</v>
      </c>
      <c r="V4" s="35" t="s">
        <v>202</v>
      </c>
      <c r="W4" s="36"/>
      <c r="X4" s="36"/>
      <c r="Y4" s="37"/>
      <c r="Z4" s="38" t="s">
        <v>203</v>
      </c>
    </row>
    <row r="5" spans="2:26" x14ac:dyDescent="0.25">
      <c r="D5" s="39">
        <f>+'solc. acc.info. junio'!B2</f>
        <v>2312362022</v>
      </c>
      <c r="E5" s="40">
        <f>+'solc. acc.info. junio'!BD2</f>
        <v>44734.414236111108</v>
      </c>
      <c r="F5" s="39" t="str">
        <f>+'solc. acc.info. junio'!CS2</f>
        <v>GESTIONADO</v>
      </c>
      <c r="G5" s="40">
        <f>+'solc. acc.info. junio'!AO2</f>
        <v>44733</v>
      </c>
      <c r="H5" s="40">
        <v>44734</v>
      </c>
      <c r="I5" s="39" t="s">
        <v>232</v>
      </c>
      <c r="J5" s="39">
        <v>9</v>
      </c>
      <c r="K5" s="41">
        <f>NETWORKDAYS.INTL(G5,H5,1,$W4:$W12)</f>
        <v>2</v>
      </c>
      <c r="L5" s="73">
        <v>44728</v>
      </c>
      <c r="M5" s="43">
        <v>10</v>
      </c>
      <c r="N5" s="10">
        <f>WORKDAY(L5,M5,Z$5:Z$22)</f>
        <v>44747</v>
      </c>
      <c r="O5" s="44">
        <f>NETWORKDAYS.INTL(H5,N5,1,Z5:Z22)</f>
        <v>8</v>
      </c>
      <c r="P5" s="43"/>
      <c r="Q5" s="45"/>
      <c r="R5" s="46">
        <v>10</v>
      </c>
      <c r="U5" t="b">
        <f>+N5=K15</f>
        <v>0</v>
      </c>
      <c r="V5" s="44" t="str">
        <f ca="1">IF(N5&lt;TODAY(),"VENCIDA",IF(N5=TODAY(),"VENCE HOY",IF(N5&gt;TODAY(),"POR VENCER")))</f>
        <v>VENCIDA</v>
      </c>
      <c r="Z5" s="10">
        <v>44562</v>
      </c>
    </row>
    <row r="6" spans="2:26" x14ac:dyDescent="0.25">
      <c r="D6" s="39">
        <f>+'solc. acc.info. junio'!B3</f>
        <v>2285622022</v>
      </c>
      <c r="E6" s="40">
        <f>+'solc. acc.info. junio'!BD3</f>
        <v>44733.408912037034</v>
      </c>
      <c r="F6" s="39" t="str">
        <f>+'solc. acc.info. junio'!CS3</f>
        <v>PENDIENTE</v>
      </c>
      <c r="G6" s="40">
        <f>+'solc. acc.info. junio'!AO3</f>
        <v>44729</v>
      </c>
      <c r="H6" s="48">
        <v>44756</v>
      </c>
      <c r="I6" s="48" t="s">
        <v>233</v>
      </c>
      <c r="J6" s="49">
        <v>11</v>
      </c>
      <c r="K6" s="50">
        <f>NETWORKDAYS.INTL(G6,H6,1,W4:W12)</f>
        <v>20</v>
      </c>
      <c r="L6" s="74">
        <v>44726</v>
      </c>
      <c r="M6" s="51">
        <v>10</v>
      </c>
      <c r="N6" s="10">
        <f t="shared" ref="N6" si="0">WORKDAY(L6,M6,Z$5:Z$22)</f>
        <v>44742</v>
      </c>
      <c r="O6" s="44">
        <f>NETWORKDAYS.INTL(H6,N6,1,Z6:Z23)</f>
        <v>-10</v>
      </c>
      <c r="P6" s="52"/>
      <c r="R6" s="46">
        <v>15</v>
      </c>
      <c r="S6" s="10">
        <f t="shared" ref="S6:S69" si="1">WORKDAY(I16,R6,Z$5:Z$22)</f>
        <v>20</v>
      </c>
      <c r="T6" s="53">
        <f t="shared" ref="T6:T69" si="2">NETWORKDAYS.INTL($J$1,S6,1,Z6:Z23)</f>
        <v>15</v>
      </c>
      <c r="U6" t="b">
        <f t="shared" ref="U6:U69" si="3">+S6=K16</f>
        <v>0</v>
      </c>
      <c r="V6" s="44" t="str">
        <f t="shared" ref="V6:V69" ca="1" si="4">IF(S6&lt;TODAY(),"VENCIDA",IF(S6=TODAY(),"VENCE HOY",IF(S6&gt;TODAY(),"POR VENCER")))</f>
        <v>VENCIDA</v>
      </c>
      <c r="Z6" s="10">
        <v>44571</v>
      </c>
    </row>
    <row r="7" spans="2:26" x14ac:dyDescent="0.25">
      <c r="D7" s="39"/>
      <c r="E7" s="40"/>
      <c r="F7" s="39"/>
      <c r="G7" s="40"/>
      <c r="H7" s="40"/>
      <c r="I7" s="40"/>
      <c r="J7" s="39"/>
      <c r="K7" s="41"/>
      <c r="L7" s="42"/>
      <c r="M7" s="43"/>
      <c r="N7" s="10"/>
      <c r="O7" s="44"/>
      <c r="P7" s="43"/>
      <c r="R7" s="46">
        <v>15</v>
      </c>
      <c r="S7" s="10">
        <f t="shared" si="1"/>
        <v>20</v>
      </c>
      <c r="T7" s="53">
        <f t="shared" si="2"/>
        <v>15</v>
      </c>
      <c r="U7" t="b">
        <f t="shared" si="3"/>
        <v>0</v>
      </c>
      <c r="V7" s="44" t="str">
        <f t="shared" ca="1" si="4"/>
        <v>VENCIDA</v>
      </c>
      <c r="Z7" s="10">
        <v>44641</v>
      </c>
    </row>
    <row r="8" spans="2:26" x14ac:dyDescent="0.25">
      <c r="D8" s="47"/>
      <c r="E8" s="48"/>
      <c r="F8" s="47"/>
      <c r="G8" s="48"/>
      <c r="H8" s="48"/>
      <c r="I8" s="54"/>
      <c r="J8" s="47"/>
      <c r="K8" s="55"/>
      <c r="L8" s="42"/>
      <c r="M8" s="56"/>
      <c r="N8" s="10"/>
      <c r="O8" s="44"/>
      <c r="P8" s="56"/>
      <c r="R8" s="46">
        <v>15</v>
      </c>
      <c r="S8" s="10">
        <f t="shared" si="1"/>
        <v>20</v>
      </c>
      <c r="T8" s="53">
        <f t="shared" si="2"/>
        <v>15</v>
      </c>
      <c r="U8" t="b">
        <f t="shared" si="3"/>
        <v>0</v>
      </c>
      <c r="V8" s="44" t="str">
        <f t="shared" ca="1" si="4"/>
        <v>VENCIDA</v>
      </c>
      <c r="Z8" s="10">
        <v>44665</v>
      </c>
    </row>
    <row r="9" spans="2:26" x14ac:dyDescent="0.25">
      <c r="D9" s="39"/>
      <c r="E9" s="40"/>
      <c r="F9" s="39"/>
      <c r="G9" s="40"/>
      <c r="H9" s="40"/>
      <c r="I9" s="39"/>
      <c r="J9" s="39"/>
      <c r="K9" s="41"/>
      <c r="L9" s="42"/>
      <c r="M9" s="43"/>
      <c r="N9" s="10"/>
      <c r="O9" s="44"/>
      <c r="P9" s="43"/>
      <c r="R9" s="46">
        <v>15</v>
      </c>
      <c r="S9" s="10">
        <f t="shared" si="1"/>
        <v>20</v>
      </c>
      <c r="T9" s="53">
        <f t="shared" si="2"/>
        <v>15</v>
      </c>
      <c r="U9" t="b">
        <f t="shared" si="3"/>
        <v>0</v>
      </c>
      <c r="V9" s="44" t="str">
        <f t="shared" ca="1" si="4"/>
        <v>VENCIDA</v>
      </c>
      <c r="Z9" s="10">
        <v>44666</v>
      </c>
    </row>
    <row r="10" spans="2:26" ht="15.75" thickBot="1" x14ac:dyDescent="0.3">
      <c r="C10" s="57"/>
      <c r="D10" s="58"/>
      <c r="E10" s="59"/>
      <c r="F10" s="58"/>
      <c r="G10" s="59"/>
      <c r="H10" s="59"/>
      <c r="I10" s="59"/>
      <c r="J10" s="58"/>
      <c r="K10" s="60"/>
      <c r="L10" s="61"/>
      <c r="M10" s="62"/>
      <c r="N10" s="63"/>
      <c r="O10" s="44"/>
      <c r="P10" s="56"/>
      <c r="R10" s="46">
        <v>15</v>
      </c>
      <c r="S10" s="10">
        <f t="shared" si="1"/>
        <v>20</v>
      </c>
      <c r="T10" s="53">
        <f t="shared" si="2"/>
        <v>15</v>
      </c>
      <c r="U10" t="b">
        <f t="shared" si="3"/>
        <v>0</v>
      </c>
      <c r="V10" s="44" t="str">
        <f t="shared" ca="1" si="4"/>
        <v>VENCIDA</v>
      </c>
      <c r="Z10" s="10">
        <v>44682</v>
      </c>
    </row>
    <row r="11" spans="2:26" x14ac:dyDescent="0.25">
      <c r="D11" s="20"/>
      <c r="E11" s="20"/>
      <c r="F11" s="20"/>
      <c r="G11" s="20"/>
      <c r="H11" s="20"/>
      <c r="I11" s="20"/>
      <c r="J11" s="20"/>
      <c r="K11" s="20"/>
      <c r="L11" s="20"/>
      <c r="M11" s="20"/>
      <c r="N11" s="20"/>
      <c r="O11" s="20"/>
      <c r="P11" s="20"/>
      <c r="R11" s="46">
        <v>15</v>
      </c>
      <c r="S11" s="10">
        <f t="shared" si="1"/>
        <v>20</v>
      </c>
      <c r="T11" s="53">
        <f t="shared" si="2"/>
        <v>15</v>
      </c>
      <c r="U11" t="b">
        <f t="shared" si="3"/>
        <v>0</v>
      </c>
      <c r="V11" s="44" t="str">
        <f t="shared" ca="1" si="4"/>
        <v>VENCIDA</v>
      </c>
      <c r="Z11" s="10">
        <v>44711</v>
      </c>
    </row>
    <row r="12" spans="2:26" x14ac:dyDescent="0.25">
      <c r="D12" s="20"/>
      <c r="E12" s="20"/>
      <c r="F12" s="20"/>
      <c r="G12" s="20"/>
      <c r="H12" s="20"/>
      <c r="I12" s="20"/>
      <c r="J12" s="20"/>
      <c r="K12" s="20"/>
      <c r="L12" s="20"/>
      <c r="M12" s="20"/>
      <c r="N12" s="20"/>
      <c r="O12" s="20"/>
      <c r="P12" s="20"/>
      <c r="R12" s="46">
        <v>15</v>
      </c>
      <c r="S12" s="10">
        <f t="shared" si="1"/>
        <v>20</v>
      </c>
      <c r="T12" s="53">
        <f t="shared" si="2"/>
        <v>15</v>
      </c>
      <c r="U12" t="b">
        <f t="shared" si="3"/>
        <v>0</v>
      </c>
      <c r="V12" s="44" t="str">
        <f t="shared" ca="1" si="4"/>
        <v>VENCIDA</v>
      </c>
      <c r="Z12" s="10">
        <v>44732</v>
      </c>
    </row>
    <row r="13" spans="2:26" x14ac:dyDescent="0.25">
      <c r="D13" s="20"/>
      <c r="E13" s="20"/>
      <c r="F13" s="20"/>
      <c r="G13" s="20"/>
      <c r="H13" s="20"/>
      <c r="I13" s="20"/>
      <c r="J13" s="20"/>
      <c r="K13" s="20"/>
      <c r="L13" s="20"/>
      <c r="M13" s="20"/>
      <c r="N13" s="20"/>
      <c r="O13" s="20"/>
      <c r="P13" s="20"/>
      <c r="R13" s="46">
        <v>15</v>
      </c>
      <c r="S13" s="10">
        <f t="shared" si="1"/>
        <v>20</v>
      </c>
      <c r="T13" s="53">
        <f t="shared" si="2"/>
        <v>15</v>
      </c>
      <c r="U13" t="b">
        <f t="shared" si="3"/>
        <v>0</v>
      </c>
      <c r="V13" s="44" t="str">
        <f t="shared" ca="1" si="4"/>
        <v>VENCIDA</v>
      </c>
      <c r="Z13" s="10">
        <v>44739</v>
      </c>
    </row>
    <row r="14" spans="2:26" x14ac:dyDescent="0.25">
      <c r="D14" s="20"/>
      <c r="E14" s="20"/>
      <c r="F14" s="20"/>
      <c r="G14" s="20"/>
      <c r="H14" s="20"/>
      <c r="I14" s="20"/>
      <c r="J14" s="20"/>
      <c r="K14" s="20"/>
      <c r="L14" s="20"/>
      <c r="M14" s="20"/>
      <c r="N14" s="20"/>
      <c r="O14" s="20"/>
      <c r="P14" s="20"/>
      <c r="R14" s="46">
        <v>15</v>
      </c>
      <c r="S14" s="10">
        <f t="shared" si="1"/>
        <v>20</v>
      </c>
      <c r="T14" s="53">
        <f t="shared" si="2"/>
        <v>15</v>
      </c>
      <c r="U14" t="b">
        <f t="shared" si="3"/>
        <v>0</v>
      </c>
      <c r="V14" s="44" t="str">
        <f t="shared" ca="1" si="4"/>
        <v>VENCIDA</v>
      </c>
      <c r="Z14" s="10">
        <v>44746</v>
      </c>
    </row>
    <row r="15" spans="2:26" x14ac:dyDescent="0.25">
      <c r="D15" s="20"/>
      <c r="E15" s="20"/>
      <c r="F15" s="64"/>
      <c r="G15" s="20"/>
      <c r="H15" s="20"/>
      <c r="I15" s="20"/>
      <c r="J15" s="20"/>
      <c r="K15" s="20"/>
      <c r="L15" s="20"/>
      <c r="M15" s="20"/>
      <c r="N15" s="20"/>
      <c r="O15" s="20"/>
      <c r="P15" s="20"/>
      <c r="R15" s="46">
        <v>15</v>
      </c>
      <c r="S15" s="10">
        <f t="shared" si="1"/>
        <v>20</v>
      </c>
      <c r="T15" s="53">
        <f t="shared" si="2"/>
        <v>15</v>
      </c>
      <c r="U15" t="b">
        <f t="shared" si="3"/>
        <v>0</v>
      </c>
      <c r="V15" s="44" t="str">
        <f t="shared" ca="1" si="4"/>
        <v>VENCIDA</v>
      </c>
      <c r="Z15" s="10">
        <v>44762</v>
      </c>
    </row>
    <row r="16" spans="2:26" x14ac:dyDescent="0.25">
      <c r="D16" s="20"/>
      <c r="E16" s="20"/>
      <c r="F16" s="65"/>
      <c r="G16" s="20"/>
      <c r="H16" s="20"/>
      <c r="I16" s="20"/>
      <c r="J16" s="20"/>
      <c r="K16" s="20"/>
      <c r="L16" s="20"/>
      <c r="M16" s="20"/>
      <c r="N16" s="20"/>
      <c r="O16" s="20"/>
      <c r="P16" s="20"/>
      <c r="R16" s="46">
        <v>15</v>
      </c>
      <c r="S16" s="10">
        <f t="shared" si="1"/>
        <v>20</v>
      </c>
      <c r="T16" s="53">
        <f t="shared" si="2"/>
        <v>15</v>
      </c>
      <c r="U16" t="b">
        <f t="shared" si="3"/>
        <v>0</v>
      </c>
      <c r="V16" s="44" t="str">
        <f t="shared" ca="1" si="4"/>
        <v>VENCIDA</v>
      </c>
      <c r="Z16" s="10">
        <v>44780</v>
      </c>
    </row>
    <row r="17" spans="4:26" x14ac:dyDescent="0.25">
      <c r="D17" s="20"/>
      <c r="E17" s="20"/>
      <c r="F17" s="20"/>
      <c r="G17" s="20"/>
      <c r="H17" s="20"/>
      <c r="I17" s="20"/>
      <c r="J17" s="20"/>
      <c r="K17" s="20"/>
      <c r="L17" s="20"/>
      <c r="M17" s="20"/>
      <c r="N17" s="20"/>
      <c r="O17" s="20"/>
      <c r="P17" s="20"/>
      <c r="R17" s="46">
        <v>15</v>
      </c>
      <c r="S17" s="10">
        <f t="shared" si="1"/>
        <v>20</v>
      </c>
      <c r="T17" s="53">
        <f t="shared" si="2"/>
        <v>15</v>
      </c>
      <c r="U17" t="b">
        <f t="shared" si="3"/>
        <v>0</v>
      </c>
      <c r="V17" s="44" t="str">
        <f t="shared" ca="1" si="4"/>
        <v>VENCIDA</v>
      </c>
      <c r="Z17" s="10">
        <v>44788</v>
      </c>
    </row>
    <row r="18" spans="4:26" x14ac:dyDescent="0.25">
      <c r="D18" s="20"/>
      <c r="E18" s="20"/>
      <c r="F18" s="64"/>
      <c r="G18" s="20"/>
      <c r="H18" s="20"/>
      <c r="I18" s="20"/>
      <c r="J18" s="20"/>
      <c r="K18" s="20"/>
      <c r="L18" s="20"/>
      <c r="M18" s="20"/>
      <c r="N18" s="20"/>
      <c r="O18" s="20"/>
      <c r="P18" s="20"/>
      <c r="R18" s="46">
        <v>15</v>
      </c>
      <c r="S18" s="10">
        <f t="shared" si="1"/>
        <v>20</v>
      </c>
      <c r="T18" s="53">
        <f t="shared" si="2"/>
        <v>15</v>
      </c>
      <c r="U18" t="b">
        <f t="shared" si="3"/>
        <v>0</v>
      </c>
      <c r="V18" s="44" t="str">
        <f t="shared" ca="1" si="4"/>
        <v>VENCIDA</v>
      </c>
      <c r="Z18" s="10">
        <v>44851</v>
      </c>
    </row>
    <row r="19" spans="4:26" x14ac:dyDescent="0.25">
      <c r="D19" s="20"/>
      <c r="E19" s="20"/>
      <c r="F19" s="66"/>
      <c r="G19" s="20"/>
      <c r="H19" s="20"/>
      <c r="I19" s="20"/>
      <c r="J19" s="20"/>
      <c r="K19" s="20"/>
      <c r="L19" s="20"/>
      <c r="M19" s="20"/>
      <c r="N19" s="20"/>
      <c r="O19" s="20"/>
      <c r="P19" s="20"/>
      <c r="R19" s="46">
        <v>30</v>
      </c>
      <c r="S19" s="10">
        <f t="shared" si="1"/>
        <v>41</v>
      </c>
      <c r="T19" s="53">
        <f t="shared" si="2"/>
        <v>30</v>
      </c>
      <c r="U19" t="b">
        <f t="shared" si="3"/>
        <v>0</v>
      </c>
      <c r="V19" s="44" t="str">
        <f t="shared" ca="1" si="4"/>
        <v>VENCIDA</v>
      </c>
      <c r="Z19" s="10">
        <v>44872</v>
      </c>
    </row>
    <row r="20" spans="4:26" x14ac:dyDescent="0.25">
      <c r="D20" s="20"/>
      <c r="E20" s="20"/>
      <c r="F20" s="20"/>
      <c r="G20" s="20"/>
      <c r="H20" s="20"/>
      <c r="I20" s="20"/>
      <c r="J20" s="20"/>
      <c r="K20" s="20"/>
      <c r="L20" s="20"/>
      <c r="M20" s="20"/>
      <c r="N20" s="20"/>
      <c r="O20" s="20"/>
      <c r="P20" s="20"/>
      <c r="R20" s="46">
        <v>15</v>
      </c>
      <c r="S20" s="10">
        <f t="shared" si="1"/>
        <v>20</v>
      </c>
      <c r="T20" s="53">
        <f t="shared" si="2"/>
        <v>15</v>
      </c>
      <c r="U20" t="b">
        <f t="shared" si="3"/>
        <v>0</v>
      </c>
      <c r="V20" s="44" t="str">
        <f t="shared" ca="1" si="4"/>
        <v>VENCIDA</v>
      </c>
      <c r="Z20" s="10">
        <v>44879</v>
      </c>
    </row>
    <row r="21" spans="4:26" x14ac:dyDescent="0.25">
      <c r="D21" s="20"/>
      <c r="E21" s="20"/>
      <c r="F21" s="64"/>
      <c r="G21" s="20"/>
      <c r="H21" s="20"/>
      <c r="I21" s="20"/>
      <c r="J21" s="20"/>
      <c r="K21" s="20"/>
      <c r="L21" s="20"/>
      <c r="M21" s="20"/>
      <c r="N21" s="20"/>
      <c r="O21" s="20"/>
      <c r="P21" s="20"/>
      <c r="R21" s="46">
        <v>15</v>
      </c>
      <c r="S21" s="10">
        <f t="shared" si="1"/>
        <v>20</v>
      </c>
      <c r="T21" s="53">
        <f t="shared" si="2"/>
        <v>15</v>
      </c>
      <c r="U21" t="b">
        <f t="shared" si="3"/>
        <v>0</v>
      </c>
      <c r="V21" s="44" t="str">
        <f t="shared" ca="1" si="4"/>
        <v>VENCIDA</v>
      </c>
      <c r="Z21" s="10">
        <v>44903</v>
      </c>
    </row>
    <row r="22" spans="4:26" x14ac:dyDescent="0.25">
      <c r="D22" s="20"/>
      <c r="E22" s="20"/>
      <c r="F22" s="66"/>
      <c r="G22" s="20"/>
      <c r="H22" s="20"/>
      <c r="I22" s="20"/>
      <c r="J22" s="20"/>
      <c r="K22" s="20"/>
      <c r="L22" s="20"/>
      <c r="M22" s="20"/>
      <c r="N22" s="20"/>
      <c r="O22" s="20"/>
      <c r="P22" s="20"/>
      <c r="R22" s="46">
        <v>15</v>
      </c>
      <c r="S22" s="10">
        <f t="shared" si="1"/>
        <v>20</v>
      </c>
      <c r="T22" s="53">
        <f t="shared" si="2"/>
        <v>15</v>
      </c>
      <c r="U22" t="b">
        <f t="shared" si="3"/>
        <v>0</v>
      </c>
      <c r="V22" s="44" t="str">
        <f t="shared" ca="1" si="4"/>
        <v>VENCIDA</v>
      </c>
      <c r="Z22" s="10">
        <v>44920</v>
      </c>
    </row>
    <row r="23" spans="4:26" x14ac:dyDescent="0.25">
      <c r="D23" s="20"/>
      <c r="E23" s="20"/>
      <c r="F23" s="20"/>
      <c r="G23" s="20"/>
      <c r="H23" s="20"/>
      <c r="I23" s="20"/>
      <c r="J23" s="20"/>
      <c r="K23" s="20"/>
      <c r="L23" s="20"/>
      <c r="M23" s="20"/>
      <c r="N23" s="20"/>
      <c r="O23" s="20"/>
      <c r="P23" s="20"/>
      <c r="R23" s="46">
        <v>15</v>
      </c>
      <c r="S23" s="10">
        <f t="shared" si="1"/>
        <v>20</v>
      </c>
      <c r="T23" s="53">
        <f t="shared" si="2"/>
        <v>15</v>
      </c>
      <c r="U23" t="b">
        <f t="shared" si="3"/>
        <v>0</v>
      </c>
      <c r="V23" s="44" t="str">
        <f t="shared" ca="1" si="4"/>
        <v>VENCIDA</v>
      </c>
    </row>
    <row r="24" spans="4:26" x14ac:dyDescent="0.25">
      <c r="D24" s="20"/>
      <c r="E24" s="20"/>
      <c r="F24" s="64"/>
      <c r="G24" s="20"/>
      <c r="H24" s="20"/>
      <c r="I24" s="20"/>
      <c r="J24" s="20"/>
      <c r="K24" s="20"/>
      <c r="L24" s="20"/>
      <c r="M24" s="20"/>
      <c r="N24" s="20"/>
      <c r="O24" s="20"/>
      <c r="P24" s="20"/>
      <c r="R24" s="46">
        <v>15</v>
      </c>
      <c r="S24" s="10">
        <f t="shared" si="1"/>
        <v>20</v>
      </c>
      <c r="T24" s="53">
        <f t="shared" si="2"/>
        <v>15</v>
      </c>
      <c r="U24" t="b">
        <f t="shared" si="3"/>
        <v>0</v>
      </c>
      <c r="V24" s="44" t="str">
        <f t="shared" ca="1" si="4"/>
        <v>VENCIDA</v>
      </c>
    </row>
    <row r="25" spans="4:26" x14ac:dyDescent="0.25">
      <c r="D25" s="20"/>
      <c r="E25" s="20"/>
      <c r="F25" s="64"/>
      <c r="G25" s="20"/>
      <c r="H25" s="20"/>
      <c r="I25" s="20"/>
      <c r="J25" s="20"/>
      <c r="K25" s="20"/>
      <c r="L25" s="20"/>
      <c r="M25" s="20"/>
      <c r="N25" s="20"/>
      <c r="O25" s="20"/>
      <c r="P25" s="20"/>
      <c r="R25" s="46">
        <v>15</v>
      </c>
      <c r="S25" s="10">
        <f t="shared" si="1"/>
        <v>20</v>
      </c>
      <c r="T25" s="53">
        <f t="shared" si="2"/>
        <v>15</v>
      </c>
      <c r="U25" t="b">
        <f t="shared" si="3"/>
        <v>0</v>
      </c>
      <c r="V25" s="44" t="str">
        <f t="shared" ca="1" si="4"/>
        <v>VENCIDA</v>
      </c>
    </row>
    <row r="26" spans="4:26" x14ac:dyDescent="0.25">
      <c r="D26" s="20"/>
      <c r="E26" s="20"/>
      <c r="F26" s="64"/>
      <c r="G26" s="20"/>
      <c r="H26" s="20"/>
      <c r="I26" s="20"/>
      <c r="J26" s="20"/>
      <c r="K26" s="20"/>
      <c r="L26" s="20"/>
      <c r="M26" s="20"/>
      <c r="N26" s="20"/>
      <c r="O26" s="20"/>
      <c r="P26" s="20"/>
      <c r="R26" s="46">
        <v>30</v>
      </c>
      <c r="S26" s="10">
        <f t="shared" si="1"/>
        <v>41</v>
      </c>
      <c r="T26" s="53">
        <f t="shared" si="2"/>
        <v>30</v>
      </c>
      <c r="U26" t="b">
        <f t="shared" si="3"/>
        <v>0</v>
      </c>
      <c r="V26" s="44" t="str">
        <f t="shared" ca="1" si="4"/>
        <v>VENCIDA</v>
      </c>
    </row>
    <row r="27" spans="4:26" x14ac:dyDescent="0.25">
      <c r="F27" s="67"/>
      <c r="R27" s="46">
        <v>15</v>
      </c>
      <c r="S27" s="10">
        <f t="shared" si="1"/>
        <v>20</v>
      </c>
      <c r="T27" s="53">
        <f t="shared" si="2"/>
        <v>15</v>
      </c>
      <c r="U27" t="b">
        <f t="shared" si="3"/>
        <v>0</v>
      </c>
      <c r="V27" s="44" t="str">
        <f t="shared" ca="1" si="4"/>
        <v>VENCIDA</v>
      </c>
    </row>
    <row r="28" spans="4:26" x14ac:dyDescent="0.25">
      <c r="R28" s="46">
        <v>15</v>
      </c>
      <c r="S28" s="10">
        <f t="shared" si="1"/>
        <v>20</v>
      </c>
      <c r="T28" s="53">
        <f t="shared" si="2"/>
        <v>15</v>
      </c>
      <c r="U28" t="b">
        <f t="shared" si="3"/>
        <v>0</v>
      </c>
      <c r="V28" s="44" t="str">
        <f t="shared" ca="1" si="4"/>
        <v>VENCIDA</v>
      </c>
    </row>
    <row r="29" spans="4:26" x14ac:dyDescent="0.25">
      <c r="F29" s="67"/>
      <c r="R29" s="46">
        <v>15</v>
      </c>
      <c r="S29" s="10">
        <f t="shared" si="1"/>
        <v>20</v>
      </c>
      <c r="T29" s="53">
        <f t="shared" si="2"/>
        <v>15</v>
      </c>
      <c r="U29" t="b">
        <f t="shared" si="3"/>
        <v>0</v>
      </c>
      <c r="V29" s="44" t="str">
        <f t="shared" ca="1" si="4"/>
        <v>VENCIDA</v>
      </c>
    </row>
    <row r="30" spans="4:26" x14ac:dyDescent="0.25">
      <c r="F30" s="68"/>
      <c r="R30" s="46">
        <v>15</v>
      </c>
      <c r="S30" s="10">
        <f t="shared" si="1"/>
        <v>20</v>
      </c>
      <c r="T30" s="53">
        <f t="shared" si="2"/>
        <v>15</v>
      </c>
      <c r="U30" t="b">
        <f t="shared" si="3"/>
        <v>0</v>
      </c>
      <c r="V30" s="44" t="str">
        <f t="shared" ca="1" si="4"/>
        <v>VENCIDA</v>
      </c>
    </row>
    <row r="31" spans="4:26" x14ac:dyDescent="0.25">
      <c r="R31" s="46">
        <v>15</v>
      </c>
      <c r="S31" s="10">
        <f t="shared" si="1"/>
        <v>20</v>
      </c>
      <c r="T31" s="53">
        <f t="shared" si="2"/>
        <v>15</v>
      </c>
      <c r="U31" t="b">
        <f t="shared" si="3"/>
        <v>0</v>
      </c>
      <c r="V31" s="44" t="str">
        <f t="shared" ca="1" si="4"/>
        <v>VENCIDA</v>
      </c>
    </row>
    <row r="32" spans="4:26" x14ac:dyDescent="0.25">
      <c r="R32" s="46">
        <v>15</v>
      </c>
      <c r="S32" s="10">
        <f t="shared" si="1"/>
        <v>20</v>
      </c>
      <c r="T32" s="53">
        <f t="shared" si="2"/>
        <v>15</v>
      </c>
      <c r="U32" t="b">
        <f t="shared" si="3"/>
        <v>0</v>
      </c>
      <c r="V32" s="44" t="str">
        <f t="shared" ca="1" si="4"/>
        <v>VENCIDA</v>
      </c>
    </row>
    <row r="33" spans="18:22" x14ac:dyDescent="0.25">
      <c r="R33" s="46">
        <v>15</v>
      </c>
      <c r="S33" s="10">
        <f t="shared" si="1"/>
        <v>20</v>
      </c>
      <c r="T33" s="53">
        <f t="shared" si="2"/>
        <v>15</v>
      </c>
      <c r="U33" t="b">
        <f t="shared" si="3"/>
        <v>0</v>
      </c>
      <c r="V33" s="44" t="str">
        <f t="shared" ca="1" si="4"/>
        <v>VENCIDA</v>
      </c>
    </row>
    <row r="34" spans="18:22" x14ac:dyDescent="0.25">
      <c r="R34" s="46">
        <v>15</v>
      </c>
      <c r="S34" s="10">
        <f t="shared" si="1"/>
        <v>20</v>
      </c>
      <c r="T34" s="53">
        <f t="shared" si="2"/>
        <v>15</v>
      </c>
      <c r="U34" t="b">
        <f t="shared" si="3"/>
        <v>0</v>
      </c>
      <c r="V34" s="44" t="str">
        <f t="shared" ca="1" si="4"/>
        <v>VENCIDA</v>
      </c>
    </row>
    <row r="35" spans="18:22" x14ac:dyDescent="0.25">
      <c r="R35" s="46">
        <v>15</v>
      </c>
      <c r="S35" s="10">
        <f t="shared" si="1"/>
        <v>20</v>
      </c>
      <c r="T35" s="53">
        <f t="shared" si="2"/>
        <v>15</v>
      </c>
      <c r="U35" t="b">
        <f t="shared" si="3"/>
        <v>0</v>
      </c>
      <c r="V35" s="44" t="str">
        <f t="shared" ca="1" si="4"/>
        <v>VENCIDA</v>
      </c>
    </row>
    <row r="36" spans="18:22" x14ac:dyDescent="0.25">
      <c r="R36" s="46">
        <v>15</v>
      </c>
      <c r="S36" s="10">
        <f t="shared" si="1"/>
        <v>20</v>
      </c>
      <c r="T36" s="53">
        <f t="shared" si="2"/>
        <v>15</v>
      </c>
      <c r="U36" t="b">
        <f t="shared" si="3"/>
        <v>0</v>
      </c>
      <c r="V36" s="44" t="str">
        <f t="shared" ca="1" si="4"/>
        <v>VENCIDA</v>
      </c>
    </row>
    <row r="37" spans="18:22" x14ac:dyDescent="0.25">
      <c r="R37" s="46">
        <v>15</v>
      </c>
      <c r="S37" s="10">
        <f t="shared" si="1"/>
        <v>20</v>
      </c>
      <c r="T37" s="53">
        <f t="shared" si="2"/>
        <v>15</v>
      </c>
      <c r="U37" t="b">
        <f t="shared" si="3"/>
        <v>0</v>
      </c>
      <c r="V37" s="44" t="str">
        <f t="shared" ca="1" si="4"/>
        <v>VENCIDA</v>
      </c>
    </row>
    <row r="38" spans="18:22" x14ac:dyDescent="0.25">
      <c r="R38" s="46">
        <v>15</v>
      </c>
      <c r="S38" s="10">
        <f t="shared" si="1"/>
        <v>20</v>
      </c>
      <c r="T38" s="53">
        <f t="shared" si="2"/>
        <v>15</v>
      </c>
      <c r="U38" t="b">
        <f t="shared" si="3"/>
        <v>0</v>
      </c>
      <c r="V38" s="44" t="str">
        <f t="shared" ca="1" si="4"/>
        <v>VENCIDA</v>
      </c>
    </row>
    <row r="39" spans="18:22" x14ac:dyDescent="0.25">
      <c r="R39" s="46">
        <v>15</v>
      </c>
      <c r="S39" s="10">
        <f t="shared" si="1"/>
        <v>20</v>
      </c>
      <c r="T39" s="53">
        <f t="shared" si="2"/>
        <v>15</v>
      </c>
      <c r="U39" t="b">
        <f t="shared" si="3"/>
        <v>0</v>
      </c>
      <c r="V39" s="44" t="str">
        <f t="shared" ca="1" si="4"/>
        <v>VENCIDA</v>
      </c>
    </row>
    <row r="40" spans="18:22" x14ac:dyDescent="0.25">
      <c r="R40" s="46">
        <v>15</v>
      </c>
      <c r="S40" s="10">
        <f t="shared" si="1"/>
        <v>20</v>
      </c>
      <c r="T40" s="53">
        <f t="shared" si="2"/>
        <v>15</v>
      </c>
      <c r="U40" t="b">
        <f t="shared" si="3"/>
        <v>0</v>
      </c>
      <c r="V40" s="44" t="str">
        <f t="shared" ca="1" si="4"/>
        <v>VENCIDA</v>
      </c>
    </row>
    <row r="41" spans="18:22" x14ac:dyDescent="0.25">
      <c r="R41" s="46">
        <v>15</v>
      </c>
      <c r="S41" s="10">
        <f t="shared" si="1"/>
        <v>20</v>
      </c>
      <c r="T41" s="53">
        <f t="shared" si="2"/>
        <v>15</v>
      </c>
      <c r="U41" t="b">
        <f t="shared" si="3"/>
        <v>0</v>
      </c>
      <c r="V41" s="44" t="str">
        <f t="shared" ca="1" si="4"/>
        <v>VENCIDA</v>
      </c>
    </row>
    <row r="42" spans="18:22" x14ac:dyDescent="0.25">
      <c r="R42" s="46">
        <v>15</v>
      </c>
      <c r="S42" s="10">
        <f t="shared" si="1"/>
        <v>20</v>
      </c>
      <c r="T42" s="53">
        <f t="shared" si="2"/>
        <v>15</v>
      </c>
      <c r="U42" t="b">
        <f t="shared" si="3"/>
        <v>0</v>
      </c>
      <c r="V42" s="44" t="str">
        <f t="shared" ca="1" si="4"/>
        <v>VENCIDA</v>
      </c>
    </row>
    <row r="43" spans="18:22" x14ac:dyDescent="0.25">
      <c r="R43" s="46">
        <v>15</v>
      </c>
      <c r="S43" s="10">
        <f t="shared" si="1"/>
        <v>20</v>
      </c>
      <c r="T43" s="53">
        <f t="shared" si="2"/>
        <v>15</v>
      </c>
      <c r="U43" t="b">
        <f t="shared" si="3"/>
        <v>0</v>
      </c>
      <c r="V43" s="44" t="str">
        <f t="shared" ca="1" si="4"/>
        <v>VENCIDA</v>
      </c>
    </row>
    <row r="44" spans="18:22" x14ac:dyDescent="0.25">
      <c r="R44" s="46">
        <v>15</v>
      </c>
      <c r="S44" s="10">
        <f t="shared" si="1"/>
        <v>20</v>
      </c>
      <c r="T44" s="53">
        <f t="shared" si="2"/>
        <v>15</v>
      </c>
      <c r="U44" t="b">
        <f t="shared" si="3"/>
        <v>0</v>
      </c>
      <c r="V44" s="44" t="str">
        <f t="shared" ca="1" si="4"/>
        <v>VENCIDA</v>
      </c>
    </row>
    <row r="45" spans="18:22" x14ac:dyDescent="0.25">
      <c r="R45" s="46">
        <v>15</v>
      </c>
      <c r="S45" s="10">
        <f t="shared" si="1"/>
        <v>20</v>
      </c>
      <c r="T45" s="53">
        <f t="shared" si="2"/>
        <v>15</v>
      </c>
      <c r="U45" t="b">
        <f t="shared" si="3"/>
        <v>0</v>
      </c>
      <c r="V45" s="44" t="str">
        <f t="shared" ca="1" si="4"/>
        <v>VENCIDA</v>
      </c>
    </row>
    <row r="46" spans="18:22" x14ac:dyDescent="0.25">
      <c r="R46" s="46">
        <v>15</v>
      </c>
      <c r="S46" s="10">
        <f t="shared" si="1"/>
        <v>20</v>
      </c>
      <c r="T46" s="53">
        <f t="shared" si="2"/>
        <v>15</v>
      </c>
      <c r="U46" t="b">
        <f t="shared" si="3"/>
        <v>0</v>
      </c>
      <c r="V46" s="44" t="str">
        <f t="shared" ca="1" si="4"/>
        <v>VENCIDA</v>
      </c>
    </row>
    <row r="47" spans="18:22" x14ac:dyDescent="0.25">
      <c r="R47" s="46">
        <v>15</v>
      </c>
      <c r="S47" s="10">
        <f t="shared" si="1"/>
        <v>20</v>
      </c>
      <c r="T47" s="53">
        <f t="shared" si="2"/>
        <v>15</v>
      </c>
      <c r="U47" t="b">
        <f t="shared" si="3"/>
        <v>0</v>
      </c>
      <c r="V47" s="44" t="str">
        <f t="shared" ca="1" si="4"/>
        <v>VENCIDA</v>
      </c>
    </row>
    <row r="48" spans="18:22" x14ac:dyDescent="0.25">
      <c r="R48" s="46">
        <v>15</v>
      </c>
      <c r="S48" s="10">
        <f t="shared" si="1"/>
        <v>20</v>
      </c>
      <c r="T48" s="53">
        <f t="shared" si="2"/>
        <v>15</v>
      </c>
      <c r="U48" t="b">
        <f t="shared" si="3"/>
        <v>0</v>
      </c>
      <c r="V48" s="44" t="str">
        <f t="shared" ca="1" si="4"/>
        <v>VENCIDA</v>
      </c>
    </row>
    <row r="49" spans="18:22" x14ac:dyDescent="0.25">
      <c r="R49" s="46">
        <v>15</v>
      </c>
      <c r="S49" s="10">
        <f t="shared" si="1"/>
        <v>20</v>
      </c>
      <c r="T49" s="53">
        <f t="shared" si="2"/>
        <v>15</v>
      </c>
      <c r="U49" t="b">
        <f t="shared" si="3"/>
        <v>0</v>
      </c>
      <c r="V49" s="44" t="str">
        <f t="shared" ca="1" si="4"/>
        <v>VENCIDA</v>
      </c>
    </row>
    <row r="50" spans="18:22" x14ac:dyDescent="0.25">
      <c r="R50" s="46">
        <v>15</v>
      </c>
      <c r="S50" s="10">
        <f t="shared" si="1"/>
        <v>20</v>
      </c>
      <c r="T50" s="53">
        <f t="shared" si="2"/>
        <v>15</v>
      </c>
      <c r="U50" t="b">
        <f t="shared" si="3"/>
        <v>0</v>
      </c>
      <c r="V50" s="44" t="str">
        <f t="shared" ca="1" si="4"/>
        <v>VENCIDA</v>
      </c>
    </row>
    <row r="51" spans="18:22" x14ac:dyDescent="0.25">
      <c r="R51" s="46">
        <v>15</v>
      </c>
      <c r="S51" s="10">
        <f t="shared" si="1"/>
        <v>20</v>
      </c>
      <c r="T51" s="53">
        <f t="shared" si="2"/>
        <v>15</v>
      </c>
      <c r="U51" t="b">
        <f t="shared" si="3"/>
        <v>0</v>
      </c>
      <c r="V51" s="44" t="str">
        <f t="shared" ca="1" si="4"/>
        <v>VENCIDA</v>
      </c>
    </row>
    <row r="52" spans="18:22" x14ac:dyDescent="0.25">
      <c r="R52" s="46">
        <v>15</v>
      </c>
      <c r="S52" s="10">
        <f t="shared" si="1"/>
        <v>20</v>
      </c>
      <c r="T52" s="53">
        <f t="shared" si="2"/>
        <v>15</v>
      </c>
      <c r="U52" t="b">
        <f t="shared" si="3"/>
        <v>0</v>
      </c>
      <c r="V52" s="44" t="str">
        <f t="shared" ca="1" si="4"/>
        <v>VENCIDA</v>
      </c>
    </row>
    <row r="53" spans="18:22" x14ac:dyDescent="0.25">
      <c r="R53" s="46">
        <v>15</v>
      </c>
      <c r="S53" s="10">
        <f t="shared" si="1"/>
        <v>20</v>
      </c>
      <c r="T53" s="53">
        <f t="shared" si="2"/>
        <v>15</v>
      </c>
      <c r="U53" t="b">
        <f t="shared" si="3"/>
        <v>0</v>
      </c>
      <c r="V53" s="44" t="str">
        <f t="shared" ca="1" si="4"/>
        <v>VENCIDA</v>
      </c>
    </row>
    <row r="54" spans="18:22" x14ac:dyDescent="0.25">
      <c r="R54" s="46">
        <v>15</v>
      </c>
      <c r="S54" s="10">
        <f t="shared" si="1"/>
        <v>20</v>
      </c>
      <c r="T54" s="53">
        <f t="shared" si="2"/>
        <v>15</v>
      </c>
      <c r="U54" t="b">
        <f t="shared" si="3"/>
        <v>0</v>
      </c>
      <c r="V54" s="44" t="str">
        <f t="shared" ca="1" si="4"/>
        <v>VENCIDA</v>
      </c>
    </row>
    <row r="55" spans="18:22" x14ac:dyDescent="0.25">
      <c r="R55" s="46">
        <v>15</v>
      </c>
      <c r="S55" s="10">
        <f t="shared" si="1"/>
        <v>20</v>
      </c>
      <c r="T55" s="53">
        <f t="shared" si="2"/>
        <v>15</v>
      </c>
      <c r="U55" t="b">
        <f t="shared" si="3"/>
        <v>0</v>
      </c>
      <c r="V55" s="44" t="str">
        <f t="shared" ca="1" si="4"/>
        <v>VENCIDA</v>
      </c>
    </row>
    <row r="56" spans="18:22" x14ac:dyDescent="0.25">
      <c r="R56" s="46">
        <v>15</v>
      </c>
      <c r="S56" s="10">
        <f t="shared" si="1"/>
        <v>20</v>
      </c>
      <c r="T56" s="53">
        <f t="shared" si="2"/>
        <v>15</v>
      </c>
      <c r="U56" t="b">
        <f t="shared" si="3"/>
        <v>0</v>
      </c>
      <c r="V56" s="44" t="str">
        <f t="shared" ca="1" si="4"/>
        <v>VENCIDA</v>
      </c>
    </row>
    <row r="57" spans="18:22" x14ac:dyDescent="0.25">
      <c r="R57" s="46">
        <v>15</v>
      </c>
      <c r="S57" s="10">
        <f t="shared" si="1"/>
        <v>20</v>
      </c>
      <c r="T57" s="53">
        <f t="shared" si="2"/>
        <v>15</v>
      </c>
      <c r="U57" t="b">
        <f t="shared" si="3"/>
        <v>0</v>
      </c>
      <c r="V57" s="44" t="str">
        <f t="shared" ca="1" si="4"/>
        <v>VENCIDA</v>
      </c>
    </row>
    <row r="58" spans="18:22" x14ac:dyDescent="0.25">
      <c r="R58" s="46">
        <v>15</v>
      </c>
      <c r="S58" s="10">
        <f t="shared" si="1"/>
        <v>20</v>
      </c>
      <c r="T58" s="53">
        <f t="shared" si="2"/>
        <v>15</v>
      </c>
      <c r="U58" t="b">
        <f t="shared" si="3"/>
        <v>0</v>
      </c>
      <c r="V58" s="44" t="str">
        <f t="shared" ca="1" si="4"/>
        <v>VENCIDA</v>
      </c>
    </row>
    <row r="59" spans="18:22" x14ac:dyDescent="0.25">
      <c r="R59" s="46">
        <v>15</v>
      </c>
      <c r="S59" s="10">
        <f t="shared" si="1"/>
        <v>20</v>
      </c>
      <c r="T59" s="53">
        <f t="shared" si="2"/>
        <v>15</v>
      </c>
      <c r="U59" t="b">
        <f t="shared" si="3"/>
        <v>0</v>
      </c>
      <c r="V59" s="44" t="str">
        <f t="shared" ca="1" si="4"/>
        <v>VENCIDA</v>
      </c>
    </row>
    <row r="60" spans="18:22" x14ac:dyDescent="0.25">
      <c r="R60" s="46">
        <v>15</v>
      </c>
      <c r="S60" s="10">
        <f t="shared" si="1"/>
        <v>20</v>
      </c>
      <c r="T60" s="53">
        <f t="shared" si="2"/>
        <v>15</v>
      </c>
      <c r="U60" t="b">
        <f t="shared" si="3"/>
        <v>0</v>
      </c>
      <c r="V60" s="44" t="str">
        <f t="shared" ca="1" si="4"/>
        <v>VENCIDA</v>
      </c>
    </row>
    <row r="61" spans="18:22" x14ac:dyDescent="0.25">
      <c r="R61" s="46">
        <v>15</v>
      </c>
      <c r="S61" s="10">
        <f t="shared" si="1"/>
        <v>20</v>
      </c>
      <c r="T61" s="53">
        <f t="shared" si="2"/>
        <v>15</v>
      </c>
      <c r="U61" t="b">
        <f t="shared" si="3"/>
        <v>0</v>
      </c>
      <c r="V61" s="44" t="str">
        <f t="shared" ca="1" si="4"/>
        <v>VENCIDA</v>
      </c>
    </row>
    <row r="62" spans="18:22" x14ac:dyDescent="0.25">
      <c r="R62" s="46">
        <v>15</v>
      </c>
      <c r="S62" s="10">
        <f t="shared" si="1"/>
        <v>20</v>
      </c>
      <c r="T62" s="53">
        <f t="shared" si="2"/>
        <v>15</v>
      </c>
      <c r="U62" t="b">
        <f t="shared" si="3"/>
        <v>0</v>
      </c>
      <c r="V62" s="44" t="str">
        <f t="shared" ca="1" si="4"/>
        <v>VENCIDA</v>
      </c>
    </row>
    <row r="63" spans="18:22" x14ac:dyDescent="0.25">
      <c r="R63" s="46">
        <v>15</v>
      </c>
      <c r="S63" s="10">
        <f t="shared" si="1"/>
        <v>20</v>
      </c>
      <c r="T63" s="53">
        <f t="shared" si="2"/>
        <v>15</v>
      </c>
      <c r="U63" t="b">
        <f t="shared" si="3"/>
        <v>0</v>
      </c>
      <c r="V63" s="44" t="str">
        <f t="shared" ca="1" si="4"/>
        <v>VENCIDA</v>
      </c>
    </row>
    <row r="64" spans="18:22" x14ac:dyDescent="0.25">
      <c r="R64" s="46">
        <v>15</v>
      </c>
      <c r="S64" s="10">
        <f t="shared" si="1"/>
        <v>20</v>
      </c>
      <c r="T64" s="53">
        <f t="shared" si="2"/>
        <v>15</v>
      </c>
      <c r="U64" t="b">
        <f t="shared" si="3"/>
        <v>0</v>
      </c>
      <c r="V64" s="44" t="str">
        <f t="shared" ca="1" si="4"/>
        <v>VENCIDA</v>
      </c>
    </row>
    <row r="65" spans="18:22" x14ac:dyDescent="0.25">
      <c r="R65" s="46">
        <v>15</v>
      </c>
      <c r="S65" s="10">
        <f t="shared" si="1"/>
        <v>20</v>
      </c>
      <c r="T65" s="53">
        <f t="shared" si="2"/>
        <v>15</v>
      </c>
      <c r="U65" t="b">
        <f t="shared" si="3"/>
        <v>0</v>
      </c>
      <c r="V65" s="44" t="str">
        <f t="shared" ca="1" si="4"/>
        <v>VENCIDA</v>
      </c>
    </row>
    <row r="66" spans="18:22" x14ac:dyDescent="0.25">
      <c r="R66" s="46">
        <v>15</v>
      </c>
      <c r="S66" s="10">
        <f t="shared" si="1"/>
        <v>20</v>
      </c>
      <c r="T66" s="53">
        <f t="shared" si="2"/>
        <v>15</v>
      </c>
      <c r="U66" t="b">
        <f t="shared" si="3"/>
        <v>0</v>
      </c>
      <c r="V66" s="44" t="str">
        <f t="shared" ca="1" si="4"/>
        <v>VENCIDA</v>
      </c>
    </row>
    <row r="67" spans="18:22" x14ac:dyDescent="0.25">
      <c r="R67" s="46">
        <v>15</v>
      </c>
      <c r="S67" s="10">
        <f t="shared" si="1"/>
        <v>20</v>
      </c>
      <c r="T67" s="53">
        <f t="shared" si="2"/>
        <v>15</v>
      </c>
      <c r="U67" t="b">
        <f t="shared" si="3"/>
        <v>0</v>
      </c>
      <c r="V67" s="44" t="str">
        <f t="shared" ca="1" si="4"/>
        <v>VENCIDA</v>
      </c>
    </row>
    <row r="68" spans="18:22" x14ac:dyDescent="0.25">
      <c r="R68" s="46">
        <v>15</v>
      </c>
      <c r="S68" s="10">
        <f t="shared" si="1"/>
        <v>20</v>
      </c>
      <c r="T68" s="53">
        <f t="shared" si="2"/>
        <v>15</v>
      </c>
      <c r="U68" t="b">
        <f t="shared" si="3"/>
        <v>0</v>
      </c>
      <c r="V68" s="44" t="str">
        <f t="shared" ca="1" si="4"/>
        <v>VENCIDA</v>
      </c>
    </row>
    <row r="69" spans="18:22" x14ac:dyDescent="0.25">
      <c r="R69" s="46">
        <v>15</v>
      </c>
      <c r="S69" s="10">
        <f t="shared" si="1"/>
        <v>20</v>
      </c>
      <c r="T69" s="53">
        <f t="shared" si="2"/>
        <v>15</v>
      </c>
      <c r="U69" t="b">
        <f t="shared" si="3"/>
        <v>0</v>
      </c>
      <c r="V69" s="44" t="str">
        <f t="shared" ca="1" si="4"/>
        <v>VENCIDA</v>
      </c>
    </row>
    <row r="70" spans="18:22" x14ac:dyDescent="0.25">
      <c r="R70" s="46">
        <v>15</v>
      </c>
      <c r="S70" s="10">
        <f t="shared" ref="S70:S133" si="5">WORKDAY(I80,R70,Z$5:Z$22)</f>
        <v>20</v>
      </c>
      <c r="T70" s="53">
        <f t="shared" ref="T70:T133" si="6">NETWORKDAYS.INTL($J$1,S70,1,Z70:Z87)</f>
        <v>15</v>
      </c>
      <c r="U70" t="b">
        <f t="shared" ref="U70:U133" si="7">+S70=K80</f>
        <v>0</v>
      </c>
      <c r="V70" s="44" t="str">
        <f t="shared" ref="V70:V133" ca="1" si="8">IF(S70&lt;TODAY(),"VENCIDA",IF(S70=TODAY(),"VENCE HOY",IF(S70&gt;TODAY(),"POR VENCER")))</f>
        <v>VENCIDA</v>
      </c>
    </row>
    <row r="71" spans="18:22" x14ac:dyDescent="0.25">
      <c r="R71" s="46">
        <v>15</v>
      </c>
      <c r="S71" s="10">
        <f t="shared" si="5"/>
        <v>20</v>
      </c>
      <c r="T71" s="53">
        <f t="shared" si="6"/>
        <v>15</v>
      </c>
      <c r="U71" t="b">
        <f t="shared" si="7"/>
        <v>0</v>
      </c>
      <c r="V71" s="44" t="str">
        <f t="shared" ca="1" si="8"/>
        <v>VENCIDA</v>
      </c>
    </row>
    <row r="72" spans="18:22" x14ac:dyDescent="0.25">
      <c r="R72" s="46">
        <v>15</v>
      </c>
      <c r="S72" s="10">
        <f t="shared" si="5"/>
        <v>20</v>
      </c>
      <c r="T72" s="53">
        <f t="shared" si="6"/>
        <v>15</v>
      </c>
      <c r="U72" t="b">
        <f t="shared" si="7"/>
        <v>0</v>
      </c>
      <c r="V72" s="44" t="str">
        <f t="shared" ca="1" si="8"/>
        <v>VENCIDA</v>
      </c>
    </row>
    <row r="73" spans="18:22" x14ac:dyDescent="0.25">
      <c r="R73" s="46">
        <v>15</v>
      </c>
      <c r="S73" s="10">
        <f t="shared" si="5"/>
        <v>20</v>
      </c>
      <c r="T73" s="53">
        <f t="shared" si="6"/>
        <v>15</v>
      </c>
      <c r="U73" t="b">
        <f t="shared" si="7"/>
        <v>0</v>
      </c>
      <c r="V73" s="44" t="str">
        <f t="shared" ca="1" si="8"/>
        <v>VENCIDA</v>
      </c>
    </row>
    <row r="74" spans="18:22" x14ac:dyDescent="0.25">
      <c r="R74" s="46">
        <v>15</v>
      </c>
      <c r="S74" s="10">
        <f t="shared" si="5"/>
        <v>20</v>
      </c>
      <c r="T74" s="53">
        <f t="shared" si="6"/>
        <v>15</v>
      </c>
      <c r="U74" t="b">
        <f t="shared" si="7"/>
        <v>0</v>
      </c>
      <c r="V74" s="44" t="str">
        <f t="shared" ca="1" si="8"/>
        <v>VENCIDA</v>
      </c>
    </row>
    <row r="75" spans="18:22" x14ac:dyDescent="0.25">
      <c r="R75" s="46">
        <v>15</v>
      </c>
      <c r="S75" s="10">
        <f t="shared" si="5"/>
        <v>20</v>
      </c>
      <c r="T75" s="53">
        <f t="shared" si="6"/>
        <v>15</v>
      </c>
      <c r="U75" t="b">
        <f t="shared" si="7"/>
        <v>0</v>
      </c>
      <c r="V75" s="44" t="str">
        <f t="shared" ca="1" si="8"/>
        <v>VENCIDA</v>
      </c>
    </row>
    <row r="76" spans="18:22" x14ac:dyDescent="0.25">
      <c r="R76" s="46">
        <v>15</v>
      </c>
      <c r="S76" s="10">
        <f t="shared" si="5"/>
        <v>20</v>
      </c>
      <c r="T76" s="53">
        <f t="shared" si="6"/>
        <v>15</v>
      </c>
      <c r="U76" t="b">
        <f t="shared" si="7"/>
        <v>0</v>
      </c>
      <c r="V76" s="44" t="str">
        <f t="shared" ca="1" si="8"/>
        <v>VENCIDA</v>
      </c>
    </row>
    <row r="77" spans="18:22" x14ac:dyDescent="0.25">
      <c r="R77" s="46">
        <v>15</v>
      </c>
      <c r="S77" s="10">
        <f t="shared" si="5"/>
        <v>20</v>
      </c>
      <c r="T77" s="53">
        <f t="shared" si="6"/>
        <v>15</v>
      </c>
      <c r="U77" t="b">
        <f t="shared" si="7"/>
        <v>0</v>
      </c>
      <c r="V77" s="44" t="str">
        <f t="shared" ca="1" si="8"/>
        <v>VENCIDA</v>
      </c>
    </row>
    <row r="78" spans="18:22" x14ac:dyDescent="0.25">
      <c r="R78" s="46">
        <v>15</v>
      </c>
      <c r="S78" s="10">
        <f t="shared" si="5"/>
        <v>20</v>
      </c>
      <c r="T78" s="53">
        <f t="shared" si="6"/>
        <v>15</v>
      </c>
      <c r="U78" t="b">
        <f t="shared" si="7"/>
        <v>0</v>
      </c>
      <c r="V78" s="44" t="str">
        <f t="shared" ca="1" si="8"/>
        <v>VENCIDA</v>
      </c>
    </row>
    <row r="79" spans="18:22" x14ac:dyDescent="0.25">
      <c r="R79" s="46">
        <v>15</v>
      </c>
      <c r="S79" s="10">
        <f t="shared" si="5"/>
        <v>20</v>
      </c>
      <c r="T79" s="53">
        <f t="shared" si="6"/>
        <v>15</v>
      </c>
      <c r="U79" t="b">
        <f t="shared" si="7"/>
        <v>0</v>
      </c>
      <c r="V79" s="44" t="str">
        <f t="shared" ca="1" si="8"/>
        <v>VENCIDA</v>
      </c>
    </row>
    <row r="80" spans="18:22" x14ac:dyDescent="0.25">
      <c r="R80" s="46">
        <v>15</v>
      </c>
      <c r="S80" s="10">
        <f t="shared" si="5"/>
        <v>20</v>
      </c>
      <c r="T80" s="53">
        <f t="shared" si="6"/>
        <v>15</v>
      </c>
      <c r="U80" t="b">
        <f t="shared" si="7"/>
        <v>0</v>
      </c>
      <c r="V80" s="44" t="str">
        <f t="shared" ca="1" si="8"/>
        <v>VENCIDA</v>
      </c>
    </row>
    <row r="81" spans="18:22" x14ac:dyDescent="0.25">
      <c r="R81" s="46">
        <v>15</v>
      </c>
      <c r="S81" s="10">
        <f t="shared" si="5"/>
        <v>20</v>
      </c>
      <c r="T81" s="53">
        <f t="shared" si="6"/>
        <v>15</v>
      </c>
      <c r="U81" t="b">
        <f t="shared" si="7"/>
        <v>0</v>
      </c>
      <c r="V81" s="44" t="str">
        <f t="shared" ca="1" si="8"/>
        <v>VENCIDA</v>
      </c>
    </row>
    <row r="82" spans="18:22" x14ac:dyDescent="0.25">
      <c r="R82" s="46">
        <v>15</v>
      </c>
      <c r="S82" s="10">
        <f t="shared" si="5"/>
        <v>20</v>
      </c>
      <c r="T82" s="53">
        <f t="shared" si="6"/>
        <v>15</v>
      </c>
      <c r="U82" t="b">
        <f t="shared" si="7"/>
        <v>0</v>
      </c>
      <c r="V82" s="44" t="str">
        <f t="shared" ca="1" si="8"/>
        <v>VENCIDA</v>
      </c>
    </row>
    <row r="83" spans="18:22" x14ac:dyDescent="0.25">
      <c r="R83" s="46">
        <v>15</v>
      </c>
      <c r="S83" s="10">
        <f t="shared" si="5"/>
        <v>20</v>
      </c>
      <c r="T83" s="53">
        <f t="shared" si="6"/>
        <v>15</v>
      </c>
      <c r="U83" t="b">
        <f t="shared" si="7"/>
        <v>0</v>
      </c>
      <c r="V83" s="44" t="str">
        <f t="shared" ca="1" si="8"/>
        <v>VENCIDA</v>
      </c>
    </row>
    <row r="84" spans="18:22" x14ac:dyDescent="0.25">
      <c r="R84" s="46">
        <v>15</v>
      </c>
      <c r="S84" s="10">
        <f t="shared" si="5"/>
        <v>20</v>
      </c>
      <c r="T84" s="53">
        <f t="shared" si="6"/>
        <v>15</v>
      </c>
      <c r="U84" t="b">
        <f t="shared" si="7"/>
        <v>0</v>
      </c>
      <c r="V84" s="44" t="str">
        <f t="shared" ca="1" si="8"/>
        <v>VENCIDA</v>
      </c>
    </row>
    <row r="85" spans="18:22" x14ac:dyDescent="0.25">
      <c r="R85" s="46">
        <v>15</v>
      </c>
      <c r="S85" s="10">
        <f t="shared" si="5"/>
        <v>20</v>
      </c>
      <c r="T85" s="53">
        <f t="shared" si="6"/>
        <v>15</v>
      </c>
      <c r="U85" t="b">
        <f t="shared" si="7"/>
        <v>0</v>
      </c>
      <c r="V85" s="44" t="str">
        <f t="shared" ca="1" si="8"/>
        <v>VENCIDA</v>
      </c>
    </row>
    <row r="86" spans="18:22" x14ac:dyDescent="0.25">
      <c r="R86" s="46">
        <v>15</v>
      </c>
      <c r="S86" s="10">
        <f t="shared" si="5"/>
        <v>20</v>
      </c>
      <c r="T86" s="53">
        <f t="shared" si="6"/>
        <v>15</v>
      </c>
      <c r="U86" t="b">
        <f t="shared" si="7"/>
        <v>0</v>
      </c>
      <c r="V86" s="44" t="str">
        <f t="shared" ca="1" si="8"/>
        <v>VENCIDA</v>
      </c>
    </row>
    <row r="87" spans="18:22" x14ac:dyDescent="0.25">
      <c r="R87" s="46">
        <v>15</v>
      </c>
      <c r="S87" s="10">
        <f t="shared" si="5"/>
        <v>20</v>
      </c>
      <c r="T87" s="53">
        <f t="shared" si="6"/>
        <v>15</v>
      </c>
      <c r="U87" t="b">
        <f t="shared" si="7"/>
        <v>0</v>
      </c>
      <c r="V87" s="44" t="str">
        <f t="shared" ca="1" si="8"/>
        <v>VENCIDA</v>
      </c>
    </row>
    <row r="88" spans="18:22" x14ac:dyDescent="0.25">
      <c r="R88" s="46">
        <v>15</v>
      </c>
      <c r="S88" s="10">
        <f t="shared" si="5"/>
        <v>20</v>
      </c>
      <c r="T88" s="53">
        <f t="shared" si="6"/>
        <v>15</v>
      </c>
      <c r="U88" t="b">
        <f t="shared" si="7"/>
        <v>0</v>
      </c>
      <c r="V88" s="44" t="str">
        <f t="shared" ca="1" si="8"/>
        <v>VENCIDA</v>
      </c>
    </row>
    <row r="89" spans="18:22" x14ac:dyDescent="0.25">
      <c r="R89" s="46">
        <v>15</v>
      </c>
      <c r="S89" s="10">
        <f t="shared" si="5"/>
        <v>20</v>
      </c>
      <c r="T89" s="53">
        <f t="shared" si="6"/>
        <v>15</v>
      </c>
      <c r="U89" t="b">
        <f t="shared" si="7"/>
        <v>0</v>
      </c>
      <c r="V89" s="44" t="str">
        <f t="shared" ca="1" si="8"/>
        <v>VENCIDA</v>
      </c>
    </row>
    <row r="90" spans="18:22" x14ac:dyDescent="0.25">
      <c r="R90" s="46">
        <v>15</v>
      </c>
      <c r="S90" s="10">
        <f t="shared" si="5"/>
        <v>20</v>
      </c>
      <c r="T90" s="53">
        <f t="shared" si="6"/>
        <v>15</v>
      </c>
      <c r="U90" t="b">
        <f t="shared" si="7"/>
        <v>0</v>
      </c>
      <c r="V90" s="44" t="str">
        <f t="shared" ca="1" si="8"/>
        <v>VENCIDA</v>
      </c>
    </row>
    <row r="91" spans="18:22" x14ac:dyDescent="0.25">
      <c r="R91" s="46">
        <v>15</v>
      </c>
      <c r="S91" s="10">
        <f t="shared" si="5"/>
        <v>20</v>
      </c>
      <c r="T91" s="53">
        <f t="shared" si="6"/>
        <v>15</v>
      </c>
      <c r="U91" t="b">
        <f t="shared" si="7"/>
        <v>0</v>
      </c>
      <c r="V91" s="44" t="str">
        <f t="shared" ca="1" si="8"/>
        <v>VENCIDA</v>
      </c>
    </row>
    <row r="92" spans="18:22" x14ac:dyDescent="0.25">
      <c r="R92" s="46">
        <v>15</v>
      </c>
      <c r="S92" s="10">
        <f t="shared" si="5"/>
        <v>20</v>
      </c>
      <c r="T92" s="53">
        <f t="shared" si="6"/>
        <v>15</v>
      </c>
      <c r="U92" t="b">
        <f t="shared" si="7"/>
        <v>0</v>
      </c>
      <c r="V92" s="44" t="str">
        <f t="shared" ca="1" si="8"/>
        <v>VENCIDA</v>
      </c>
    </row>
    <row r="93" spans="18:22" x14ac:dyDescent="0.25">
      <c r="R93" s="46">
        <v>15</v>
      </c>
      <c r="S93" s="10">
        <f t="shared" si="5"/>
        <v>20</v>
      </c>
      <c r="T93" s="53">
        <f t="shared" si="6"/>
        <v>15</v>
      </c>
      <c r="U93" t="b">
        <f t="shared" si="7"/>
        <v>0</v>
      </c>
      <c r="V93" s="44" t="str">
        <f t="shared" ca="1" si="8"/>
        <v>VENCIDA</v>
      </c>
    </row>
    <row r="94" spans="18:22" x14ac:dyDescent="0.25">
      <c r="R94" s="46">
        <v>15</v>
      </c>
      <c r="S94" s="10">
        <f t="shared" si="5"/>
        <v>20</v>
      </c>
      <c r="T94" s="53">
        <f t="shared" si="6"/>
        <v>15</v>
      </c>
      <c r="U94" t="b">
        <f t="shared" si="7"/>
        <v>0</v>
      </c>
      <c r="V94" s="44" t="str">
        <f t="shared" ca="1" si="8"/>
        <v>VENCIDA</v>
      </c>
    </row>
    <row r="95" spans="18:22" x14ac:dyDescent="0.25">
      <c r="R95" s="46">
        <v>15</v>
      </c>
      <c r="S95" s="10">
        <f t="shared" si="5"/>
        <v>20</v>
      </c>
      <c r="T95" s="53">
        <f t="shared" si="6"/>
        <v>15</v>
      </c>
      <c r="U95" t="b">
        <f t="shared" si="7"/>
        <v>0</v>
      </c>
      <c r="V95" s="44" t="str">
        <f t="shared" ca="1" si="8"/>
        <v>VENCIDA</v>
      </c>
    </row>
    <row r="96" spans="18:22" x14ac:dyDescent="0.25">
      <c r="R96" s="46">
        <v>15</v>
      </c>
      <c r="S96" s="10">
        <f t="shared" si="5"/>
        <v>20</v>
      </c>
      <c r="T96" s="53">
        <f t="shared" si="6"/>
        <v>15</v>
      </c>
      <c r="U96" t="b">
        <f t="shared" si="7"/>
        <v>0</v>
      </c>
      <c r="V96" s="44" t="str">
        <f t="shared" ca="1" si="8"/>
        <v>VENCIDA</v>
      </c>
    </row>
    <row r="97" spans="18:22" x14ac:dyDescent="0.25">
      <c r="R97" s="46">
        <v>15</v>
      </c>
      <c r="S97" s="10">
        <f t="shared" si="5"/>
        <v>20</v>
      </c>
      <c r="T97" s="53">
        <f t="shared" si="6"/>
        <v>15</v>
      </c>
      <c r="U97" t="b">
        <f t="shared" si="7"/>
        <v>0</v>
      </c>
      <c r="V97" s="44" t="str">
        <f t="shared" ca="1" si="8"/>
        <v>VENCIDA</v>
      </c>
    </row>
    <row r="98" spans="18:22" x14ac:dyDescent="0.25">
      <c r="R98" s="46">
        <v>15</v>
      </c>
      <c r="S98" s="10">
        <f t="shared" si="5"/>
        <v>20</v>
      </c>
      <c r="T98" s="53">
        <f t="shared" si="6"/>
        <v>15</v>
      </c>
      <c r="U98" t="b">
        <f t="shared" si="7"/>
        <v>0</v>
      </c>
      <c r="V98" s="44" t="str">
        <f t="shared" ca="1" si="8"/>
        <v>VENCIDA</v>
      </c>
    </row>
    <row r="99" spans="18:22" x14ac:dyDescent="0.25">
      <c r="R99" s="46">
        <v>15</v>
      </c>
      <c r="S99" s="10">
        <f t="shared" si="5"/>
        <v>20</v>
      </c>
      <c r="T99" s="53">
        <f t="shared" si="6"/>
        <v>15</v>
      </c>
      <c r="U99" t="b">
        <f t="shared" si="7"/>
        <v>0</v>
      </c>
      <c r="V99" s="44" t="str">
        <f t="shared" ca="1" si="8"/>
        <v>VENCIDA</v>
      </c>
    </row>
    <row r="100" spans="18:22" x14ac:dyDescent="0.25">
      <c r="R100" s="46">
        <v>30</v>
      </c>
      <c r="S100" s="10">
        <f t="shared" si="5"/>
        <v>41</v>
      </c>
      <c r="T100" s="53">
        <f t="shared" si="6"/>
        <v>30</v>
      </c>
      <c r="U100" t="b">
        <f t="shared" si="7"/>
        <v>0</v>
      </c>
      <c r="V100" s="44" t="str">
        <f t="shared" ca="1" si="8"/>
        <v>VENCIDA</v>
      </c>
    </row>
    <row r="101" spans="18:22" x14ac:dyDescent="0.25">
      <c r="R101" s="46">
        <v>15</v>
      </c>
      <c r="S101" s="10">
        <f t="shared" si="5"/>
        <v>20</v>
      </c>
      <c r="T101" s="53">
        <f t="shared" si="6"/>
        <v>15</v>
      </c>
      <c r="U101" t="b">
        <f t="shared" si="7"/>
        <v>0</v>
      </c>
      <c r="V101" s="44" t="str">
        <f t="shared" ca="1" si="8"/>
        <v>VENCIDA</v>
      </c>
    </row>
    <row r="102" spans="18:22" x14ac:dyDescent="0.25">
      <c r="R102" s="46">
        <v>15</v>
      </c>
      <c r="S102" s="10">
        <f t="shared" si="5"/>
        <v>20</v>
      </c>
      <c r="T102" s="53">
        <f t="shared" si="6"/>
        <v>15</v>
      </c>
      <c r="U102" t="b">
        <f t="shared" si="7"/>
        <v>0</v>
      </c>
      <c r="V102" s="44" t="str">
        <f t="shared" ca="1" si="8"/>
        <v>VENCIDA</v>
      </c>
    </row>
    <row r="103" spans="18:22" x14ac:dyDescent="0.25">
      <c r="R103" s="46">
        <v>15</v>
      </c>
      <c r="S103" s="10">
        <f t="shared" si="5"/>
        <v>20</v>
      </c>
      <c r="T103" s="53">
        <f t="shared" si="6"/>
        <v>15</v>
      </c>
      <c r="U103" t="b">
        <f t="shared" si="7"/>
        <v>0</v>
      </c>
      <c r="V103" s="44" t="str">
        <f t="shared" ca="1" si="8"/>
        <v>VENCIDA</v>
      </c>
    </row>
    <row r="104" spans="18:22" x14ac:dyDescent="0.25">
      <c r="R104" s="46">
        <v>15</v>
      </c>
      <c r="S104" s="10">
        <f t="shared" si="5"/>
        <v>20</v>
      </c>
      <c r="T104" s="53">
        <f t="shared" si="6"/>
        <v>15</v>
      </c>
      <c r="U104" t="b">
        <f t="shared" si="7"/>
        <v>0</v>
      </c>
      <c r="V104" s="44" t="str">
        <f t="shared" ca="1" si="8"/>
        <v>VENCIDA</v>
      </c>
    </row>
    <row r="105" spans="18:22" x14ac:dyDescent="0.25">
      <c r="R105" s="46">
        <v>15</v>
      </c>
      <c r="S105" s="10">
        <f t="shared" si="5"/>
        <v>20</v>
      </c>
      <c r="T105" s="53">
        <f t="shared" si="6"/>
        <v>15</v>
      </c>
      <c r="U105" t="b">
        <f t="shared" si="7"/>
        <v>0</v>
      </c>
      <c r="V105" s="44" t="str">
        <f t="shared" ca="1" si="8"/>
        <v>VENCIDA</v>
      </c>
    </row>
    <row r="106" spans="18:22" x14ac:dyDescent="0.25">
      <c r="R106" s="46">
        <v>15</v>
      </c>
      <c r="S106" s="10">
        <f t="shared" si="5"/>
        <v>20</v>
      </c>
      <c r="T106" s="53">
        <f t="shared" si="6"/>
        <v>15</v>
      </c>
      <c r="U106" t="b">
        <f t="shared" si="7"/>
        <v>0</v>
      </c>
      <c r="V106" s="44" t="str">
        <f t="shared" ca="1" si="8"/>
        <v>VENCIDA</v>
      </c>
    </row>
    <row r="107" spans="18:22" x14ac:dyDescent="0.25">
      <c r="R107" s="46">
        <v>15</v>
      </c>
      <c r="S107" s="10">
        <f t="shared" si="5"/>
        <v>20</v>
      </c>
      <c r="T107" s="53">
        <f t="shared" si="6"/>
        <v>15</v>
      </c>
      <c r="U107" t="b">
        <f t="shared" si="7"/>
        <v>0</v>
      </c>
      <c r="V107" s="44" t="str">
        <f t="shared" ca="1" si="8"/>
        <v>VENCIDA</v>
      </c>
    </row>
    <row r="108" spans="18:22" x14ac:dyDescent="0.25">
      <c r="R108" s="46">
        <v>15</v>
      </c>
      <c r="S108" s="10">
        <f t="shared" si="5"/>
        <v>20</v>
      </c>
      <c r="T108" s="53">
        <f t="shared" si="6"/>
        <v>15</v>
      </c>
      <c r="U108" t="b">
        <f t="shared" si="7"/>
        <v>0</v>
      </c>
      <c r="V108" s="44" t="str">
        <f t="shared" ca="1" si="8"/>
        <v>VENCIDA</v>
      </c>
    </row>
    <row r="109" spans="18:22" x14ac:dyDescent="0.25">
      <c r="R109" s="46">
        <v>15</v>
      </c>
      <c r="S109" s="10">
        <f t="shared" si="5"/>
        <v>20</v>
      </c>
      <c r="T109" s="53">
        <f t="shared" si="6"/>
        <v>15</v>
      </c>
      <c r="U109" t="b">
        <f t="shared" si="7"/>
        <v>0</v>
      </c>
      <c r="V109" s="44" t="str">
        <f t="shared" ca="1" si="8"/>
        <v>VENCIDA</v>
      </c>
    </row>
    <row r="110" spans="18:22" x14ac:dyDescent="0.25">
      <c r="R110" s="46">
        <v>15</v>
      </c>
      <c r="S110" s="10">
        <f t="shared" si="5"/>
        <v>20</v>
      </c>
      <c r="T110" s="53">
        <f t="shared" si="6"/>
        <v>15</v>
      </c>
      <c r="U110" t="b">
        <f t="shared" si="7"/>
        <v>0</v>
      </c>
      <c r="V110" s="44" t="str">
        <f t="shared" ca="1" si="8"/>
        <v>VENCIDA</v>
      </c>
    </row>
    <row r="111" spans="18:22" x14ac:dyDescent="0.25">
      <c r="R111" s="46">
        <v>15</v>
      </c>
      <c r="S111" s="10">
        <f t="shared" si="5"/>
        <v>20</v>
      </c>
      <c r="T111" s="53">
        <f t="shared" si="6"/>
        <v>15</v>
      </c>
      <c r="U111" t="b">
        <f t="shared" si="7"/>
        <v>0</v>
      </c>
      <c r="V111" s="44" t="str">
        <f t="shared" ca="1" si="8"/>
        <v>VENCIDA</v>
      </c>
    </row>
    <row r="112" spans="18:22" x14ac:dyDescent="0.25">
      <c r="R112" s="46">
        <v>15</v>
      </c>
      <c r="S112" s="10">
        <f t="shared" si="5"/>
        <v>20</v>
      </c>
      <c r="T112" s="53">
        <f t="shared" si="6"/>
        <v>15</v>
      </c>
      <c r="U112" t="b">
        <f t="shared" si="7"/>
        <v>0</v>
      </c>
      <c r="V112" s="44" t="str">
        <f t="shared" ca="1" si="8"/>
        <v>VENCIDA</v>
      </c>
    </row>
    <row r="113" spans="18:22" x14ac:dyDescent="0.25">
      <c r="R113" s="46">
        <v>15</v>
      </c>
      <c r="S113" s="10">
        <f t="shared" si="5"/>
        <v>20</v>
      </c>
      <c r="T113" s="53">
        <f t="shared" si="6"/>
        <v>15</v>
      </c>
      <c r="U113" t="b">
        <f t="shared" si="7"/>
        <v>0</v>
      </c>
      <c r="V113" s="44" t="str">
        <f t="shared" ca="1" si="8"/>
        <v>VENCIDA</v>
      </c>
    </row>
    <row r="114" spans="18:22" x14ac:dyDescent="0.25">
      <c r="R114" s="46">
        <v>15</v>
      </c>
      <c r="S114" s="10">
        <f t="shared" si="5"/>
        <v>20</v>
      </c>
      <c r="T114" s="53">
        <f t="shared" si="6"/>
        <v>15</v>
      </c>
      <c r="U114" t="b">
        <f t="shared" si="7"/>
        <v>0</v>
      </c>
      <c r="V114" s="44" t="str">
        <f t="shared" ca="1" si="8"/>
        <v>VENCIDA</v>
      </c>
    </row>
    <row r="115" spans="18:22" x14ac:dyDescent="0.25">
      <c r="R115" s="46">
        <v>10</v>
      </c>
      <c r="S115" s="10">
        <f t="shared" si="5"/>
        <v>13</v>
      </c>
      <c r="T115" s="53">
        <f t="shared" si="6"/>
        <v>10</v>
      </c>
      <c r="U115" t="b">
        <f t="shared" si="7"/>
        <v>0</v>
      </c>
      <c r="V115" s="44" t="str">
        <f t="shared" ca="1" si="8"/>
        <v>VENCIDA</v>
      </c>
    </row>
    <row r="116" spans="18:22" x14ac:dyDescent="0.25">
      <c r="R116" s="46">
        <v>15</v>
      </c>
      <c r="S116" s="10">
        <f t="shared" si="5"/>
        <v>20</v>
      </c>
      <c r="T116" s="53">
        <f t="shared" si="6"/>
        <v>15</v>
      </c>
      <c r="U116" t="b">
        <f t="shared" si="7"/>
        <v>0</v>
      </c>
      <c r="V116" s="44" t="str">
        <f t="shared" ca="1" si="8"/>
        <v>VENCIDA</v>
      </c>
    </row>
    <row r="117" spans="18:22" x14ac:dyDescent="0.25">
      <c r="R117" s="46">
        <v>15</v>
      </c>
      <c r="S117" s="10">
        <f t="shared" si="5"/>
        <v>20</v>
      </c>
      <c r="T117" s="53">
        <f t="shared" si="6"/>
        <v>15</v>
      </c>
      <c r="U117" t="b">
        <f t="shared" si="7"/>
        <v>0</v>
      </c>
      <c r="V117" s="44" t="str">
        <f t="shared" ca="1" si="8"/>
        <v>VENCIDA</v>
      </c>
    </row>
    <row r="118" spans="18:22" x14ac:dyDescent="0.25">
      <c r="R118" s="46">
        <v>15</v>
      </c>
      <c r="S118" s="10">
        <f t="shared" si="5"/>
        <v>20</v>
      </c>
      <c r="T118" s="53">
        <f t="shared" si="6"/>
        <v>15</v>
      </c>
      <c r="U118" t="b">
        <f t="shared" si="7"/>
        <v>0</v>
      </c>
      <c r="V118" s="44" t="str">
        <f t="shared" ca="1" si="8"/>
        <v>VENCIDA</v>
      </c>
    </row>
    <row r="119" spans="18:22" x14ac:dyDescent="0.25">
      <c r="R119" s="46">
        <v>15</v>
      </c>
      <c r="S119" s="10">
        <f t="shared" si="5"/>
        <v>20</v>
      </c>
      <c r="T119" s="53">
        <f t="shared" si="6"/>
        <v>15</v>
      </c>
      <c r="U119" t="b">
        <f t="shared" si="7"/>
        <v>0</v>
      </c>
      <c r="V119" s="44" t="str">
        <f t="shared" ca="1" si="8"/>
        <v>VENCIDA</v>
      </c>
    </row>
    <row r="120" spans="18:22" x14ac:dyDescent="0.25">
      <c r="R120" s="46">
        <v>15</v>
      </c>
      <c r="S120" s="10">
        <f t="shared" si="5"/>
        <v>20</v>
      </c>
      <c r="T120" s="53">
        <f t="shared" si="6"/>
        <v>15</v>
      </c>
      <c r="U120" t="b">
        <f t="shared" si="7"/>
        <v>0</v>
      </c>
      <c r="V120" s="44" t="str">
        <f t="shared" ca="1" si="8"/>
        <v>VENCIDA</v>
      </c>
    </row>
    <row r="121" spans="18:22" x14ac:dyDescent="0.25">
      <c r="R121" s="46">
        <v>15</v>
      </c>
      <c r="S121" s="10">
        <f t="shared" si="5"/>
        <v>20</v>
      </c>
      <c r="T121" s="53">
        <f t="shared" si="6"/>
        <v>15</v>
      </c>
      <c r="U121" t="b">
        <f t="shared" si="7"/>
        <v>0</v>
      </c>
      <c r="V121" s="44" t="str">
        <f t="shared" ca="1" si="8"/>
        <v>VENCIDA</v>
      </c>
    </row>
    <row r="122" spans="18:22" x14ac:dyDescent="0.25">
      <c r="R122" s="46">
        <v>15</v>
      </c>
      <c r="S122" s="10">
        <f t="shared" si="5"/>
        <v>20</v>
      </c>
      <c r="T122" s="53">
        <f t="shared" si="6"/>
        <v>15</v>
      </c>
      <c r="U122" t="b">
        <f t="shared" si="7"/>
        <v>0</v>
      </c>
      <c r="V122" s="44" t="str">
        <f t="shared" ca="1" si="8"/>
        <v>VENCIDA</v>
      </c>
    </row>
    <row r="123" spans="18:22" x14ac:dyDescent="0.25">
      <c r="R123" s="46">
        <v>15</v>
      </c>
      <c r="S123" s="10">
        <f t="shared" si="5"/>
        <v>20</v>
      </c>
      <c r="T123" s="53">
        <f t="shared" si="6"/>
        <v>15</v>
      </c>
      <c r="U123" t="b">
        <f t="shared" si="7"/>
        <v>0</v>
      </c>
      <c r="V123" s="44" t="str">
        <f t="shared" ca="1" si="8"/>
        <v>VENCIDA</v>
      </c>
    </row>
    <row r="124" spans="18:22" x14ac:dyDescent="0.25">
      <c r="R124" s="46">
        <v>15</v>
      </c>
      <c r="S124" s="10">
        <f t="shared" si="5"/>
        <v>20</v>
      </c>
      <c r="T124" s="53">
        <f t="shared" si="6"/>
        <v>15</v>
      </c>
      <c r="U124" t="b">
        <f t="shared" si="7"/>
        <v>0</v>
      </c>
      <c r="V124" s="44" t="str">
        <f t="shared" ca="1" si="8"/>
        <v>VENCIDA</v>
      </c>
    </row>
    <row r="125" spans="18:22" x14ac:dyDescent="0.25">
      <c r="R125" s="46">
        <v>15</v>
      </c>
      <c r="S125" s="10">
        <f t="shared" si="5"/>
        <v>20</v>
      </c>
      <c r="T125" s="53">
        <f t="shared" si="6"/>
        <v>15</v>
      </c>
      <c r="U125" t="b">
        <f t="shared" si="7"/>
        <v>0</v>
      </c>
      <c r="V125" s="44" t="str">
        <f t="shared" ca="1" si="8"/>
        <v>VENCIDA</v>
      </c>
    </row>
    <row r="126" spans="18:22" x14ac:dyDescent="0.25">
      <c r="R126" s="46">
        <v>15</v>
      </c>
      <c r="S126" s="10">
        <f t="shared" si="5"/>
        <v>20</v>
      </c>
      <c r="T126" s="53">
        <f t="shared" si="6"/>
        <v>15</v>
      </c>
      <c r="U126" t="b">
        <f t="shared" si="7"/>
        <v>0</v>
      </c>
      <c r="V126" s="44" t="str">
        <f t="shared" ca="1" si="8"/>
        <v>VENCIDA</v>
      </c>
    </row>
    <row r="127" spans="18:22" x14ac:dyDescent="0.25">
      <c r="R127" s="46">
        <v>15</v>
      </c>
      <c r="S127" s="10">
        <f t="shared" si="5"/>
        <v>20</v>
      </c>
      <c r="T127" s="53">
        <f t="shared" si="6"/>
        <v>15</v>
      </c>
      <c r="U127" t="b">
        <f t="shared" si="7"/>
        <v>0</v>
      </c>
      <c r="V127" s="44" t="str">
        <f t="shared" ca="1" si="8"/>
        <v>VENCIDA</v>
      </c>
    </row>
    <row r="128" spans="18:22" x14ac:dyDescent="0.25">
      <c r="R128" s="46">
        <v>15</v>
      </c>
      <c r="S128" s="10">
        <f t="shared" si="5"/>
        <v>20</v>
      </c>
      <c r="T128" s="53">
        <f t="shared" si="6"/>
        <v>15</v>
      </c>
      <c r="U128" t="b">
        <f t="shared" si="7"/>
        <v>0</v>
      </c>
      <c r="V128" s="44" t="str">
        <f t="shared" ca="1" si="8"/>
        <v>VENCIDA</v>
      </c>
    </row>
    <row r="129" spans="18:22" x14ac:dyDescent="0.25">
      <c r="R129" s="46">
        <v>15</v>
      </c>
      <c r="S129" s="10">
        <f t="shared" si="5"/>
        <v>20</v>
      </c>
      <c r="T129" s="53">
        <f t="shared" si="6"/>
        <v>15</v>
      </c>
      <c r="U129" t="b">
        <f t="shared" si="7"/>
        <v>0</v>
      </c>
      <c r="V129" s="44" t="str">
        <f t="shared" ca="1" si="8"/>
        <v>VENCIDA</v>
      </c>
    </row>
    <row r="130" spans="18:22" x14ac:dyDescent="0.25">
      <c r="R130" s="46">
        <v>15</v>
      </c>
      <c r="S130" s="10">
        <f t="shared" si="5"/>
        <v>20</v>
      </c>
      <c r="T130" s="53">
        <f t="shared" si="6"/>
        <v>15</v>
      </c>
      <c r="U130" t="b">
        <f t="shared" si="7"/>
        <v>0</v>
      </c>
      <c r="V130" s="44" t="str">
        <f t="shared" ca="1" si="8"/>
        <v>VENCIDA</v>
      </c>
    </row>
    <row r="131" spans="18:22" x14ac:dyDescent="0.25">
      <c r="R131" s="46">
        <v>15</v>
      </c>
      <c r="S131" s="10">
        <f t="shared" si="5"/>
        <v>20</v>
      </c>
      <c r="T131" s="53">
        <f t="shared" si="6"/>
        <v>15</v>
      </c>
      <c r="U131" t="b">
        <f t="shared" si="7"/>
        <v>0</v>
      </c>
      <c r="V131" s="44" t="str">
        <f t="shared" ca="1" si="8"/>
        <v>VENCIDA</v>
      </c>
    </row>
    <row r="132" spans="18:22" x14ac:dyDescent="0.25">
      <c r="R132" s="46">
        <v>15</v>
      </c>
      <c r="S132" s="10">
        <f t="shared" si="5"/>
        <v>20</v>
      </c>
      <c r="T132" s="53">
        <f t="shared" si="6"/>
        <v>15</v>
      </c>
      <c r="U132" t="b">
        <f t="shared" si="7"/>
        <v>0</v>
      </c>
      <c r="V132" s="44" t="str">
        <f t="shared" ca="1" si="8"/>
        <v>VENCIDA</v>
      </c>
    </row>
    <row r="133" spans="18:22" x14ac:dyDescent="0.25">
      <c r="R133" s="46">
        <v>15</v>
      </c>
      <c r="S133" s="10">
        <f t="shared" si="5"/>
        <v>20</v>
      </c>
      <c r="T133" s="53">
        <f t="shared" si="6"/>
        <v>15</v>
      </c>
      <c r="U133" t="b">
        <f t="shared" si="7"/>
        <v>0</v>
      </c>
      <c r="V133" s="44" t="str">
        <f t="shared" ca="1" si="8"/>
        <v>VENCIDA</v>
      </c>
    </row>
    <row r="134" spans="18:22" x14ac:dyDescent="0.25">
      <c r="R134" s="46">
        <v>15</v>
      </c>
      <c r="S134" s="10">
        <f t="shared" ref="S134:S151" si="9">WORKDAY(I144,R134,Z$5:Z$22)</f>
        <v>20</v>
      </c>
      <c r="T134" s="53">
        <f t="shared" ref="T134:T151" si="10">NETWORKDAYS.INTL($J$1,S134,1,Z134:Z151)</f>
        <v>15</v>
      </c>
      <c r="U134" t="b">
        <f t="shared" ref="U134:U151" si="11">+S134=K144</f>
        <v>0</v>
      </c>
      <c r="V134" s="44" t="str">
        <f t="shared" ref="V134:V151" ca="1" si="12">IF(S134&lt;TODAY(),"VENCIDA",IF(S134=TODAY(),"VENCE HOY",IF(S134&gt;TODAY(),"POR VENCER")))</f>
        <v>VENCIDA</v>
      </c>
    </row>
    <row r="135" spans="18:22" x14ac:dyDescent="0.25">
      <c r="R135" s="46">
        <v>15</v>
      </c>
      <c r="S135" s="10">
        <f t="shared" si="9"/>
        <v>20</v>
      </c>
      <c r="T135" s="53">
        <f t="shared" si="10"/>
        <v>15</v>
      </c>
      <c r="U135" t="b">
        <f t="shared" si="11"/>
        <v>0</v>
      </c>
      <c r="V135" s="44" t="str">
        <f t="shared" ca="1" si="12"/>
        <v>VENCIDA</v>
      </c>
    </row>
    <row r="136" spans="18:22" x14ac:dyDescent="0.25">
      <c r="R136" s="46">
        <v>15</v>
      </c>
      <c r="S136" s="10">
        <f t="shared" si="9"/>
        <v>20</v>
      </c>
      <c r="T136" s="53">
        <f t="shared" si="10"/>
        <v>15</v>
      </c>
      <c r="U136" t="b">
        <f t="shared" si="11"/>
        <v>0</v>
      </c>
      <c r="V136" s="44" t="str">
        <f t="shared" ca="1" si="12"/>
        <v>VENCIDA</v>
      </c>
    </row>
    <row r="137" spans="18:22" x14ac:dyDescent="0.25">
      <c r="R137" s="46">
        <v>15</v>
      </c>
      <c r="S137" s="10">
        <f t="shared" si="9"/>
        <v>20</v>
      </c>
      <c r="T137" s="53">
        <f t="shared" si="10"/>
        <v>15</v>
      </c>
      <c r="U137" t="b">
        <f t="shared" si="11"/>
        <v>0</v>
      </c>
      <c r="V137" s="44" t="str">
        <f t="shared" ca="1" si="12"/>
        <v>VENCIDA</v>
      </c>
    </row>
    <row r="138" spans="18:22" x14ac:dyDescent="0.25">
      <c r="R138" s="46">
        <v>15</v>
      </c>
      <c r="S138" s="10">
        <f t="shared" si="9"/>
        <v>20</v>
      </c>
      <c r="T138" s="53">
        <f t="shared" si="10"/>
        <v>15</v>
      </c>
      <c r="U138" t="b">
        <f t="shared" si="11"/>
        <v>0</v>
      </c>
      <c r="V138" s="44" t="str">
        <f t="shared" ca="1" si="12"/>
        <v>VENCIDA</v>
      </c>
    </row>
    <row r="139" spans="18:22" x14ac:dyDescent="0.25">
      <c r="R139" s="46">
        <v>15</v>
      </c>
      <c r="S139" s="10">
        <f t="shared" si="9"/>
        <v>20</v>
      </c>
      <c r="T139" s="53">
        <f t="shared" si="10"/>
        <v>15</v>
      </c>
      <c r="U139" t="b">
        <f t="shared" si="11"/>
        <v>0</v>
      </c>
      <c r="V139" s="44" t="str">
        <f t="shared" ca="1" si="12"/>
        <v>VENCIDA</v>
      </c>
    </row>
    <row r="140" spans="18:22" x14ac:dyDescent="0.25">
      <c r="R140" s="46">
        <v>15</v>
      </c>
      <c r="S140" s="10">
        <f t="shared" si="9"/>
        <v>20</v>
      </c>
      <c r="T140" s="53">
        <f t="shared" si="10"/>
        <v>15</v>
      </c>
      <c r="U140" t="b">
        <f t="shared" si="11"/>
        <v>0</v>
      </c>
      <c r="V140" s="44" t="str">
        <f t="shared" ca="1" si="12"/>
        <v>VENCIDA</v>
      </c>
    </row>
    <row r="141" spans="18:22" x14ac:dyDescent="0.25">
      <c r="R141" s="46">
        <v>15</v>
      </c>
      <c r="S141" s="10">
        <f t="shared" si="9"/>
        <v>20</v>
      </c>
      <c r="T141" s="53">
        <f t="shared" si="10"/>
        <v>15</v>
      </c>
      <c r="U141" t="b">
        <f t="shared" si="11"/>
        <v>0</v>
      </c>
      <c r="V141" s="44" t="str">
        <f t="shared" ca="1" si="12"/>
        <v>VENCIDA</v>
      </c>
    </row>
    <row r="142" spans="18:22" x14ac:dyDescent="0.25">
      <c r="R142" s="46">
        <v>15</v>
      </c>
      <c r="S142" s="10">
        <f t="shared" si="9"/>
        <v>20</v>
      </c>
      <c r="T142" s="53">
        <f t="shared" si="10"/>
        <v>15</v>
      </c>
      <c r="U142" t="b">
        <f t="shared" si="11"/>
        <v>0</v>
      </c>
      <c r="V142" s="44" t="str">
        <f t="shared" ca="1" si="12"/>
        <v>VENCIDA</v>
      </c>
    </row>
    <row r="143" spans="18:22" x14ac:dyDescent="0.25">
      <c r="R143" s="46">
        <v>15</v>
      </c>
      <c r="S143" s="10">
        <f t="shared" si="9"/>
        <v>20</v>
      </c>
      <c r="T143" s="53">
        <f t="shared" si="10"/>
        <v>15</v>
      </c>
      <c r="U143" t="b">
        <f t="shared" si="11"/>
        <v>0</v>
      </c>
      <c r="V143" s="44" t="str">
        <f t="shared" ca="1" si="12"/>
        <v>VENCIDA</v>
      </c>
    </row>
    <row r="144" spans="18:22" x14ac:dyDescent="0.25">
      <c r="R144" s="46">
        <v>15</v>
      </c>
      <c r="S144" s="10">
        <f t="shared" si="9"/>
        <v>20</v>
      </c>
      <c r="T144" s="53">
        <f t="shared" si="10"/>
        <v>15</v>
      </c>
      <c r="U144" t="b">
        <f t="shared" si="11"/>
        <v>0</v>
      </c>
      <c r="V144" s="44" t="str">
        <f t="shared" ca="1" si="12"/>
        <v>VENCIDA</v>
      </c>
    </row>
    <row r="145" spans="18:22" x14ac:dyDescent="0.25">
      <c r="R145" s="46">
        <v>15</v>
      </c>
      <c r="S145" s="10">
        <f t="shared" si="9"/>
        <v>20</v>
      </c>
      <c r="T145" s="53">
        <f t="shared" si="10"/>
        <v>15</v>
      </c>
      <c r="U145" t="b">
        <f t="shared" si="11"/>
        <v>0</v>
      </c>
      <c r="V145" s="44" t="str">
        <f t="shared" ca="1" si="12"/>
        <v>VENCIDA</v>
      </c>
    </row>
    <row r="146" spans="18:22" x14ac:dyDescent="0.25">
      <c r="R146" s="46">
        <v>15</v>
      </c>
      <c r="S146" s="10">
        <f t="shared" si="9"/>
        <v>20</v>
      </c>
      <c r="T146" s="53">
        <f t="shared" si="10"/>
        <v>15</v>
      </c>
      <c r="U146" t="b">
        <f t="shared" si="11"/>
        <v>0</v>
      </c>
      <c r="V146" s="44" t="str">
        <f t="shared" ca="1" si="12"/>
        <v>VENCIDA</v>
      </c>
    </row>
    <row r="147" spans="18:22" x14ac:dyDescent="0.25">
      <c r="R147" s="46">
        <v>15</v>
      </c>
      <c r="S147" s="10">
        <f t="shared" si="9"/>
        <v>20</v>
      </c>
      <c r="T147" s="53">
        <f t="shared" si="10"/>
        <v>15</v>
      </c>
      <c r="U147" t="b">
        <f t="shared" si="11"/>
        <v>0</v>
      </c>
      <c r="V147" s="44" t="str">
        <f t="shared" ca="1" si="12"/>
        <v>VENCIDA</v>
      </c>
    </row>
    <row r="148" spans="18:22" x14ac:dyDescent="0.25">
      <c r="R148" s="46">
        <v>15</v>
      </c>
      <c r="S148" s="10">
        <f t="shared" si="9"/>
        <v>20</v>
      </c>
      <c r="T148" s="53">
        <f t="shared" si="10"/>
        <v>15</v>
      </c>
      <c r="U148" t="b">
        <f t="shared" si="11"/>
        <v>0</v>
      </c>
      <c r="V148" s="44" t="str">
        <f t="shared" ca="1" si="12"/>
        <v>VENCIDA</v>
      </c>
    </row>
    <row r="149" spans="18:22" x14ac:dyDescent="0.25">
      <c r="R149" s="46">
        <v>15</v>
      </c>
      <c r="S149" s="10">
        <f t="shared" si="9"/>
        <v>20</v>
      </c>
      <c r="T149" s="53">
        <f t="shared" si="10"/>
        <v>15</v>
      </c>
      <c r="U149" t="b">
        <f t="shared" si="11"/>
        <v>0</v>
      </c>
      <c r="V149" s="44" t="str">
        <f t="shared" ca="1" si="12"/>
        <v>VENCIDA</v>
      </c>
    </row>
    <row r="150" spans="18:22" x14ac:dyDescent="0.25">
      <c r="R150" s="46">
        <v>15</v>
      </c>
      <c r="S150" s="10">
        <f t="shared" si="9"/>
        <v>20</v>
      </c>
      <c r="T150" s="53">
        <f t="shared" si="10"/>
        <v>15</v>
      </c>
      <c r="U150" t="b">
        <f t="shared" si="11"/>
        <v>0</v>
      </c>
      <c r="V150" s="44" t="str">
        <f t="shared" ca="1" si="12"/>
        <v>VENCIDA</v>
      </c>
    </row>
    <row r="151" spans="18:22" x14ac:dyDescent="0.25">
      <c r="R151" s="46">
        <v>15</v>
      </c>
      <c r="S151" s="10">
        <f t="shared" si="9"/>
        <v>20</v>
      </c>
      <c r="T151" s="53">
        <f t="shared" si="10"/>
        <v>15</v>
      </c>
      <c r="U151" t="b">
        <f t="shared" si="11"/>
        <v>0</v>
      </c>
      <c r="V151" s="44" t="str">
        <f t="shared" ca="1" si="12"/>
        <v>VENCIDA</v>
      </c>
    </row>
  </sheetData>
  <mergeCells count="1">
    <mergeCell ref="L3:O3"/>
  </mergeCells>
  <conditionalFormatting sqref="V5:V151">
    <cfRule type="containsText" dxfId="31" priority="1" operator="containsText" text="VENCE HOY">
      <formula>NOT(ISERROR(SEARCH("VENCE HOY",V5)))</formula>
    </cfRule>
    <cfRule type="containsText" dxfId="30" priority="2" operator="containsText" text="VENCIDA">
      <formula>NOT(ISERROR(SEARCH("VENCIDA",V5)))</formula>
    </cfRule>
    <cfRule type="containsText" dxfId="29" priority="3" operator="containsText" text="POR VENCER">
      <formula>NOT(ISERROR(SEARCH("POR VENCER",V5)))</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563-92D5-4959-AFBF-BE85D757BFEA}">
  <dimension ref="A1:CZ3"/>
  <sheetViews>
    <sheetView workbookViewId="0">
      <selection activeCell="A13" sqref="A13"/>
    </sheetView>
  </sheetViews>
  <sheetFormatPr baseColWidth="10" defaultRowHeight="15" x14ac:dyDescent="0.25"/>
  <cols>
    <col min="18" max="18" width="25.7109375" customWidth="1"/>
    <col min="19" max="19" width="29.5703125" customWidth="1"/>
    <col min="21" max="21" width="19.85546875" bestFit="1" customWidth="1"/>
    <col min="22" max="22" width="21.85546875" bestFit="1" customWidth="1"/>
    <col min="23" max="23" width="12.140625" bestFit="1" customWidth="1"/>
    <col min="24" max="24" width="10.42578125" bestFit="1" customWidth="1"/>
    <col min="25" max="25" width="19.7109375" bestFit="1" customWidth="1"/>
    <col min="26" max="26" width="21.42578125" bestFit="1" customWidth="1"/>
    <col min="27" max="27" width="25.5703125" bestFit="1" customWidth="1"/>
    <col min="28" max="28" width="10.28515625" bestFit="1" customWidth="1"/>
    <col min="29" max="29" width="16.42578125" bestFit="1" customWidth="1"/>
    <col min="30" max="30" width="7.5703125" bestFit="1" customWidth="1"/>
    <col min="31" max="31" width="24.28515625" bestFit="1" customWidth="1"/>
    <col min="32" max="32" width="19.42578125" bestFit="1" customWidth="1"/>
    <col min="33" max="33" width="21.140625" bestFit="1" customWidth="1"/>
    <col min="34" max="34" width="22" bestFit="1" customWidth="1"/>
    <col min="35" max="35" width="23.7109375" bestFit="1" customWidth="1"/>
    <col min="36" max="36" width="22" bestFit="1" customWidth="1"/>
    <col min="37" max="37" width="34" bestFit="1" customWidth="1"/>
    <col min="38" max="38" width="32.28515625" bestFit="1" customWidth="1"/>
    <col min="39" max="39" width="15.42578125" bestFit="1" customWidth="1"/>
    <col min="40" max="40" width="15.7109375" bestFit="1" customWidth="1"/>
    <col min="41" max="41" width="18.140625" bestFit="1" customWidth="1"/>
    <col min="42" max="42" width="12.140625" bestFit="1" customWidth="1"/>
    <col min="43" max="43" width="9.5703125" bestFit="1" customWidth="1"/>
    <col min="44" max="44" width="22.28515625" bestFit="1" customWidth="1"/>
    <col min="45" max="45" width="26.140625" bestFit="1" customWidth="1"/>
    <col min="46" max="46" width="24" bestFit="1" customWidth="1"/>
    <col min="47" max="47" width="26" bestFit="1" customWidth="1"/>
    <col min="48" max="48" width="26.85546875" bestFit="1" customWidth="1"/>
    <col min="49" max="49" width="27.140625" bestFit="1" customWidth="1"/>
    <col min="50" max="50" width="28" bestFit="1" customWidth="1"/>
    <col min="51" max="51" width="27" bestFit="1" customWidth="1"/>
    <col min="52" max="52" width="20.140625" bestFit="1" customWidth="1"/>
    <col min="53" max="53" width="25.28515625" bestFit="1" customWidth="1"/>
    <col min="54" max="54" width="24.42578125" bestFit="1" customWidth="1"/>
    <col min="55" max="55" width="22.140625" bestFit="1" customWidth="1"/>
    <col min="56" max="56" width="19.140625" bestFit="1" customWidth="1"/>
    <col min="57" max="58" width="14" bestFit="1" customWidth="1"/>
    <col min="59" max="59" width="18.7109375" bestFit="1" customWidth="1"/>
    <col min="60" max="60" width="20.85546875" bestFit="1" customWidth="1"/>
    <col min="61" max="61" width="23.140625" bestFit="1" customWidth="1"/>
    <col min="62" max="62" width="19.85546875" bestFit="1" customWidth="1"/>
    <col min="63" max="63" width="20.28515625" bestFit="1" customWidth="1"/>
    <col min="64" max="64" width="27.28515625" bestFit="1" customWidth="1"/>
    <col min="65" max="66" width="255.7109375" bestFit="1" customWidth="1"/>
    <col min="67" max="67" width="14.7109375" bestFit="1" customWidth="1"/>
    <col min="68" max="68" width="21.140625" bestFit="1" customWidth="1"/>
    <col min="69" max="69" width="23.140625" bestFit="1" customWidth="1"/>
    <col min="70" max="70" width="17.7109375" bestFit="1" customWidth="1"/>
    <col min="71" max="71" width="19.7109375" bestFit="1" customWidth="1"/>
    <col min="72" max="72" width="20.5703125" bestFit="1" customWidth="1"/>
    <col min="73" max="73" width="39" bestFit="1" customWidth="1"/>
    <col min="74" max="74" width="24.140625" bestFit="1" customWidth="1"/>
    <col min="75" max="75" width="25.28515625" bestFit="1" customWidth="1"/>
    <col min="76" max="76" width="31.28515625" bestFit="1" customWidth="1"/>
    <col min="77" max="77" width="26.140625" bestFit="1" customWidth="1"/>
    <col min="78" max="78" width="20.85546875" bestFit="1" customWidth="1"/>
    <col min="79" max="79" width="32.7109375" bestFit="1" customWidth="1"/>
    <col min="80" max="80" width="24.7109375" bestFit="1" customWidth="1"/>
    <col min="81" max="81" width="19.85546875" bestFit="1" customWidth="1"/>
    <col min="82" max="82" width="21.5703125" bestFit="1" customWidth="1"/>
    <col min="83" max="83" width="22.42578125" bestFit="1" customWidth="1"/>
    <col min="84" max="84" width="19.140625" bestFit="1" customWidth="1"/>
    <col min="85" max="85" width="24.5703125" bestFit="1" customWidth="1"/>
    <col min="86" max="86" width="20" bestFit="1" customWidth="1"/>
    <col min="87" max="87" width="21.42578125" bestFit="1" customWidth="1"/>
    <col min="88" max="88" width="21" bestFit="1" customWidth="1"/>
    <col min="89" max="89" width="16.85546875" bestFit="1" customWidth="1"/>
    <col min="90" max="90" width="17.140625" bestFit="1" customWidth="1"/>
    <col min="91" max="91" width="11.5703125" bestFit="1" customWidth="1"/>
    <col min="92" max="92" width="16.42578125" bestFit="1" customWidth="1"/>
    <col min="93" max="93" width="21.7109375" bestFit="1" customWidth="1"/>
    <col min="94" max="94" width="19.7109375" bestFit="1" customWidth="1"/>
    <col min="95" max="95" width="22.5703125" bestFit="1" customWidth="1"/>
    <col min="96" max="96" width="14.28515625" bestFit="1" customWidth="1"/>
  </cols>
  <sheetData>
    <row r="1" spans="1:104" s="69" customFormat="1" x14ac:dyDescent="0.25">
      <c r="A1" s="69" t="s">
        <v>205</v>
      </c>
      <c r="B1" s="69" t="s">
        <v>0</v>
      </c>
      <c r="C1" s="69" t="s">
        <v>1</v>
      </c>
      <c r="D1" s="69" t="s">
        <v>2</v>
      </c>
      <c r="E1" s="69" t="s">
        <v>3</v>
      </c>
      <c r="F1" s="69" t="s">
        <v>4</v>
      </c>
      <c r="G1" s="69" t="s">
        <v>5</v>
      </c>
      <c r="H1" s="69" t="s">
        <v>6</v>
      </c>
      <c r="I1" s="69" t="s">
        <v>7</v>
      </c>
      <c r="J1" s="69" t="s">
        <v>8</v>
      </c>
      <c r="K1" s="69" t="s">
        <v>9</v>
      </c>
      <c r="L1" s="69" t="s">
        <v>10</v>
      </c>
      <c r="M1" s="69" t="s">
        <v>11</v>
      </c>
      <c r="N1" s="69" t="s">
        <v>12</v>
      </c>
      <c r="O1" s="69" t="s">
        <v>13</v>
      </c>
      <c r="P1" s="69" t="s">
        <v>14</v>
      </c>
      <c r="Q1" s="69" t="s">
        <v>15</v>
      </c>
      <c r="R1" s="69" t="s">
        <v>16</v>
      </c>
      <c r="S1" s="69" t="s">
        <v>17</v>
      </c>
      <c r="T1" s="69" t="s">
        <v>18</v>
      </c>
      <c r="U1" s="69" t="s">
        <v>19</v>
      </c>
      <c r="V1" s="69" t="s">
        <v>20</v>
      </c>
      <c r="W1" s="69" t="s">
        <v>21</v>
      </c>
      <c r="X1" s="69" t="s">
        <v>22</v>
      </c>
      <c r="Y1" s="69" t="s">
        <v>23</v>
      </c>
      <c r="Z1" s="69" t="s">
        <v>24</v>
      </c>
      <c r="AA1" s="69" t="s">
        <v>25</v>
      </c>
      <c r="AB1" s="69" t="s">
        <v>26</v>
      </c>
      <c r="AC1" s="69" t="s">
        <v>27</v>
      </c>
      <c r="AD1" s="69" t="s">
        <v>28</v>
      </c>
      <c r="AE1" s="69" t="s">
        <v>29</v>
      </c>
      <c r="AF1" s="69" t="s">
        <v>30</v>
      </c>
      <c r="AG1" s="69" t="s">
        <v>31</v>
      </c>
      <c r="AH1" s="69" t="s">
        <v>32</v>
      </c>
      <c r="AI1" s="69" t="s">
        <v>33</v>
      </c>
      <c r="AJ1" s="69" t="s">
        <v>34</v>
      </c>
      <c r="AK1" s="69" t="s">
        <v>35</v>
      </c>
      <c r="AL1" s="69" t="s">
        <v>36</v>
      </c>
      <c r="AM1" s="70" t="s">
        <v>37</v>
      </c>
      <c r="AN1" s="70" t="s">
        <v>38</v>
      </c>
      <c r="AO1" s="70" t="s">
        <v>39</v>
      </c>
      <c r="AP1" s="70" t="s">
        <v>206</v>
      </c>
      <c r="AQ1" s="70" t="s">
        <v>207</v>
      </c>
      <c r="AR1" s="70" t="s">
        <v>40</v>
      </c>
      <c r="AS1" s="69" t="s">
        <v>41</v>
      </c>
      <c r="AT1" s="70" t="s">
        <v>42</v>
      </c>
      <c r="AU1" s="70" t="s">
        <v>43</v>
      </c>
      <c r="AV1" s="70" t="s">
        <v>44</v>
      </c>
      <c r="AW1" s="70" t="s">
        <v>45</v>
      </c>
      <c r="AX1" s="70" t="s">
        <v>46</v>
      </c>
      <c r="AY1" s="70" t="s">
        <v>47</v>
      </c>
      <c r="AZ1" s="70" t="s">
        <v>48</v>
      </c>
      <c r="BA1" s="69" t="s">
        <v>49</v>
      </c>
      <c r="BB1" s="69" t="s">
        <v>50</v>
      </c>
      <c r="BC1" s="70" t="s">
        <v>51</v>
      </c>
      <c r="BD1" s="70" t="s">
        <v>52</v>
      </c>
      <c r="BE1" s="70" t="s">
        <v>53</v>
      </c>
      <c r="BF1" s="69" t="s">
        <v>54</v>
      </c>
      <c r="BG1" s="69" t="s">
        <v>55</v>
      </c>
      <c r="BH1" s="69" t="s">
        <v>56</v>
      </c>
      <c r="BI1" s="69" t="s">
        <v>57</v>
      </c>
      <c r="BJ1" s="70" t="s">
        <v>58</v>
      </c>
      <c r="BK1" s="69" t="s">
        <v>59</v>
      </c>
      <c r="BL1" s="69" t="s">
        <v>60</v>
      </c>
      <c r="BM1" s="69" t="s">
        <v>61</v>
      </c>
      <c r="BN1" s="69" t="s">
        <v>62</v>
      </c>
      <c r="BO1" s="69" t="s">
        <v>63</v>
      </c>
      <c r="BP1" s="69" t="s">
        <v>64</v>
      </c>
      <c r="BQ1" s="69" t="s">
        <v>65</v>
      </c>
      <c r="BR1" s="69" t="s">
        <v>66</v>
      </c>
      <c r="BS1" s="69" t="s">
        <v>67</v>
      </c>
      <c r="BT1" s="69" t="s">
        <v>68</v>
      </c>
      <c r="BU1" s="69" t="s">
        <v>69</v>
      </c>
      <c r="BV1" s="69" t="s">
        <v>70</v>
      </c>
      <c r="BW1" s="69" t="s">
        <v>71</v>
      </c>
      <c r="BX1" s="69" t="s">
        <v>72</v>
      </c>
      <c r="BY1" s="69" t="s">
        <v>73</v>
      </c>
      <c r="BZ1" s="69" t="s">
        <v>74</v>
      </c>
      <c r="CA1" s="69" t="s">
        <v>75</v>
      </c>
      <c r="CB1" s="69" t="s">
        <v>76</v>
      </c>
      <c r="CC1" s="69" t="s">
        <v>77</v>
      </c>
      <c r="CD1" s="69" t="s">
        <v>78</v>
      </c>
      <c r="CE1" s="69" t="s">
        <v>79</v>
      </c>
      <c r="CF1" s="69" t="s">
        <v>80</v>
      </c>
      <c r="CG1" s="69" t="s">
        <v>81</v>
      </c>
      <c r="CH1" s="69" t="s">
        <v>82</v>
      </c>
      <c r="CI1" s="69" t="s">
        <v>83</v>
      </c>
      <c r="CJ1" s="69" t="s">
        <v>84</v>
      </c>
      <c r="CK1" s="69" t="s">
        <v>85</v>
      </c>
      <c r="CL1" s="69" t="s">
        <v>86</v>
      </c>
      <c r="CM1" s="69" t="s">
        <v>87</v>
      </c>
      <c r="CN1" s="69" t="s">
        <v>88</v>
      </c>
      <c r="CO1" s="69" t="s">
        <v>89</v>
      </c>
      <c r="CP1" s="69" t="s">
        <v>90</v>
      </c>
      <c r="CQ1" s="69" t="s">
        <v>91</v>
      </c>
      <c r="CR1" s="69" t="s">
        <v>92</v>
      </c>
      <c r="CS1" s="69" t="s">
        <v>93</v>
      </c>
      <c r="CT1" s="69" t="s">
        <v>94</v>
      </c>
      <c r="CU1" s="69" t="s">
        <v>95</v>
      </c>
      <c r="CV1" s="69" t="s">
        <v>96</v>
      </c>
      <c r="CW1" s="69" t="s">
        <v>97</v>
      </c>
      <c r="CX1" s="69" t="s">
        <v>98</v>
      </c>
      <c r="CZ1" s="69" t="s">
        <v>208</v>
      </c>
    </row>
    <row r="2" spans="1:104" x14ac:dyDescent="0.25">
      <c r="A2">
        <v>1</v>
      </c>
      <c r="B2">
        <v>2312362022</v>
      </c>
      <c r="C2" t="s">
        <v>99</v>
      </c>
      <c r="D2" t="s">
        <v>100</v>
      </c>
      <c r="E2" t="s">
        <v>101</v>
      </c>
      <c r="F2" t="s">
        <v>102</v>
      </c>
      <c r="G2" t="s">
        <v>103</v>
      </c>
      <c r="H2" t="s">
        <v>103</v>
      </c>
      <c r="I2" t="s">
        <v>104</v>
      </c>
      <c r="J2" t="s">
        <v>127</v>
      </c>
      <c r="K2" t="s">
        <v>128</v>
      </c>
      <c r="L2" t="s">
        <v>186</v>
      </c>
      <c r="M2" t="s">
        <v>107</v>
      </c>
      <c r="N2" t="s">
        <v>209</v>
      </c>
      <c r="O2" t="s">
        <v>187</v>
      </c>
      <c r="P2" t="s">
        <v>108</v>
      </c>
      <c r="Q2" t="s">
        <v>109</v>
      </c>
      <c r="R2" t="s">
        <v>129</v>
      </c>
      <c r="S2" t="s">
        <v>129</v>
      </c>
      <c r="T2" t="s">
        <v>210</v>
      </c>
      <c r="U2" t="s">
        <v>130</v>
      </c>
      <c r="V2" t="s">
        <v>211</v>
      </c>
      <c r="W2" t="s">
        <v>111</v>
      </c>
      <c r="X2" t="s">
        <v>112</v>
      </c>
      <c r="Y2" t="s">
        <v>111</v>
      </c>
      <c r="AB2" t="s">
        <v>111</v>
      </c>
      <c r="AM2" s="10">
        <v>44728</v>
      </c>
      <c r="AN2" s="10">
        <v>44729</v>
      </c>
      <c r="AO2" s="10">
        <v>44733</v>
      </c>
      <c r="AP2" s="71">
        <v>0.20071759259259259</v>
      </c>
      <c r="AQ2" s="10" t="s">
        <v>212</v>
      </c>
      <c r="AR2" s="10">
        <v>44734</v>
      </c>
      <c r="AS2">
        <v>20221120068612</v>
      </c>
      <c r="AT2" s="10">
        <v>44728</v>
      </c>
      <c r="AU2" s="10" t="s">
        <v>113</v>
      </c>
      <c r="AV2" s="10" t="s">
        <v>113</v>
      </c>
      <c r="AW2" s="10" t="s">
        <v>113</v>
      </c>
      <c r="AX2" s="10" t="s">
        <v>113</v>
      </c>
      <c r="AY2" s="10" t="s">
        <v>113</v>
      </c>
      <c r="AZ2" s="10">
        <v>44749</v>
      </c>
      <c r="BA2">
        <v>9</v>
      </c>
      <c r="BC2" s="10" t="s">
        <v>113</v>
      </c>
      <c r="BD2" s="10">
        <v>44734.414236111108</v>
      </c>
      <c r="BE2" s="10" t="s">
        <v>113</v>
      </c>
      <c r="BF2">
        <v>1</v>
      </c>
      <c r="BG2">
        <v>0</v>
      </c>
      <c r="BH2" t="s">
        <v>114</v>
      </c>
      <c r="BI2" t="s">
        <v>10</v>
      </c>
      <c r="BJ2" s="10">
        <v>44735</v>
      </c>
      <c r="BK2">
        <v>2</v>
      </c>
      <c r="BL2">
        <v>0</v>
      </c>
      <c r="BM2" t="s">
        <v>213</v>
      </c>
      <c r="BN2" t="s">
        <v>213</v>
      </c>
      <c r="BO2" t="s">
        <v>122</v>
      </c>
      <c r="BP2" t="s">
        <v>122</v>
      </c>
      <c r="BQ2" t="s">
        <v>10</v>
      </c>
      <c r="BR2" t="s">
        <v>214</v>
      </c>
      <c r="BS2" t="s">
        <v>115</v>
      </c>
      <c r="BU2" t="s">
        <v>215</v>
      </c>
      <c r="BX2" t="s">
        <v>216</v>
      </c>
      <c r="BZ2">
        <v>3202102022</v>
      </c>
      <c r="CA2" t="s">
        <v>216</v>
      </c>
      <c r="CF2" t="s">
        <v>112</v>
      </c>
      <c r="CG2" t="s">
        <v>112</v>
      </c>
      <c r="CJ2">
        <v>1</v>
      </c>
      <c r="CK2" t="s">
        <v>116</v>
      </c>
      <c r="CL2" t="s">
        <v>217</v>
      </c>
      <c r="CN2" t="s">
        <v>126</v>
      </c>
      <c r="CO2" t="s">
        <v>117</v>
      </c>
      <c r="CP2" t="s">
        <v>113</v>
      </c>
      <c r="CQ2" t="s">
        <v>118</v>
      </c>
      <c r="CR2" t="s">
        <v>119</v>
      </c>
      <c r="CS2" t="s">
        <v>120</v>
      </c>
      <c r="CZ2" t="s">
        <v>103</v>
      </c>
    </row>
    <row r="3" spans="1:104" x14ac:dyDescent="0.25">
      <c r="A3">
        <v>2</v>
      </c>
      <c r="B3">
        <v>2285622022</v>
      </c>
      <c r="C3" t="s">
        <v>99</v>
      </c>
      <c r="D3" t="s">
        <v>100</v>
      </c>
      <c r="E3" t="s">
        <v>101</v>
      </c>
      <c r="F3" t="s">
        <v>102</v>
      </c>
      <c r="G3" t="s">
        <v>103</v>
      </c>
      <c r="H3" t="s">
        <v>218</v>
      </c>
      <c r="I3" t="s">
        <v>104</v>
      </c>
      <c r="J3" t="s">
        <v>219</v>
      </c>
      <c r="K3" t="s">
        <v>220</v>
      </c>
      <c r="L3" t="s">
        <v>186</v>
      </c>
      <c r="M3" t="s">
        <v>107</v>
      </c>
      <c r="O3" t="s">
        <v>121</v>
      </c>
      <c r="P3" t="s">
        <v>108</v>
      </c>
      <c r="Q3" t="s">
        <v>109</v>
      </c>
      <c r="R3" t="s">
        <v>149</v>
      </c>
      <c r="S3" t="s">
        <v>149</v>
      </c>
      <c r="T3" t="s">
        <v>221</v>
      </c>
      <c r="U3" t="s">
        <v>130</v>
      </c>
      <c r="W3" t="s">
        <v>111</v>
      </c>
      <c r="X3" t="s">
        <v>112</v>
      </c>
      <c r="Y3" t="s">
        <v>111</v>
      </c>
      <c r="AB3" t="s">
        <v>111</v>
      </c>
      <c r="AH3">
        <v>2</v>
      </c>
      <c r="AI3" s="72">
        <v>-7413645900785920</v>
      </c>
      <c r="AJ3" s="72">
        <v>4562521781569280</v>
      </c>
      <c r="AM3" s="10">
        <v>44726</v>
      </c>
      <c r="AN3" s="10">
        <v>44727</v>
      </c>
      <c r="AO3" s="10">
        <v>44729</v>
      </c>
      <c r="AP3" s="71">
        <v>0.21008101851851854</v>
      </c>
      <c r="AQ3" s="10" t="s">
        <v>212</v>
      </c>
      <c r="AR3" s="10">
        <v>44733</v>
      </c>
      <c r="AT3" s="10" t="s">
        <v>113</v>
      </c>
      <c r="AU3" s="10" t="s">
        <v>113</v>
      </c>
      <c r="AV3" s="10" t="s">
        <v>113</v>
      </c>
      <c r="AW3" s="10" t="s">
        <v>113</v>
      </c>
      <c r="AX3" s="10" t="s">
        <v>113</v>
      </c>
      <c r="AY3" s="10" t="s">
        <v>113</v>
      </c>
      <c r="AZ3" s="10">
        <v>44748</v>
      </c>
      <c r="BA3">
        <v>9</v>
      </c>
      <c r="BC3" s="10" t="s">
        <v>113</v>
      </c>
      <c r="BD3" s="10">
        <v>44733.408912037034</v>
      </c>
      <c r="BE3" s="10" t="s">
        <v>113</v>
      </c>
      <c r="BF3">
        <v>1</v>
      </c>
      <c r="BG3">
        <v>0</v>
      </c>
      <c r="BH3" t="s">
        <v>114</v>
      </c>
      <c r="BI3" t="s">
        <v>10</v>
      </c>
      <c r="BJ3" s="10">
        <v>44734</v>
      </c>
      <c r="BK3">
        <v>2</v>
      </c>
      <c r="BL3">
        <v>0</v>
      </c>
      <c r="BM3" t="s">
        <v>222</v>
      </c>
      <c r="BN3" t="s">
        <v>222</v>
      </c>
      <c r="BO3" t="s">
        <v>223</v>
      </c>
      <c r="BP3" t="s">
        <v>223</v>
      </c>
      <c r="BQ3" t="s">
        <v>123</v>
      </c>
      <c r="BR3" t="s">
        <v>214</v>
      </c>
      <c r="BS3" t="s">
        <v>115</v>
      </c>
      <c r="BT3" t="s">
        <v>224</v>
      </c>
      <c r="BU3" t="s">
        <v>225</v>
      </c>
      <c r="BV3">
        <v>830097789</v>
      </c>
      <c r="BX3" t="s">
        <v>226</v>
      </c>
      <c r="BY3">
        <v>7133060</v>
      </c>
      <c r="BZ3">
        <v>3104823214</v>
      </c>
      <c r="CA3" t="s">
        <v>227</v>
      </c>
      <c r="CB3" t="s">
        <v>228</v>
      </c>
      <c r="CC3" t="s">
        <v>229</v>
      </c>
      <c r="CD3" t="s">
        <v>230</v>
      </c>
      <c r="CF3" t="s">
        <v>111</v>
      </c>
      <c r="CG3" t="s">
        <v>112</v>
      </c>
      <c r="CJ3">
        <v>1</v>
      </c>
      <c r="CK3" t="s">
        <v>116</v>
      </c>
      <c r="CL3" t="s">
        <v>125</v>
      </c>
      <c r="CN3" t="s">
        <v>126</v>
      </c>
      <c r="CO3" t="s">
        <v>117</v>
      </c>
      <c r="CP3" t="s">
        <v>113</v>
      </c>
      <c r="CQ3" t="s">
        <v>118</v>
      </c>
      <c r="CR3" t="s">
        <v>119</v>
      </c>
      <c r="CS3" t="s">
        <v>151</v>
      </c>
      <c r="CZ3" t="s">
        <v>218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x14ac:dyDescent="0.25"/>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0" customWidth="1"/>
    <col min="40" max="40" width="15.5703125" style="10" customWidth="1"/>
    <col min="41" max="41" width="18" style="10" customWidth="1"/>
    <col min="42" max="42" width="22" style="10" customWidth="1"/>
    <col min="43" max="43" width="25.7109375" customWidth="1"/>
    <col min="44" max="44" width="23.5703125" style="10" customWidth="1"/>
    <col min="45" max="45" width="25.5703125" style="10" customWidth="1"/>
    <col min="46" max="46" width="26.42578125" style="10" customWidth="1"/>
    <col min="47" max="47" width="26.7109375" style="10" customWidth="1"/>
    <col min="48" max="48" width="27.5703125" style="10" customWidth="1"/>
    <col min="49" max="49" width="26.5703125" style="10" customWidth="1"/>
    <col min="50" max="50" width="19.85546875" style="10" customWidth="1"/>
    <col min="51" max="51" width="24.85546875" customWidth="1"/>
    <col min="52" max="52" width="24" customWidth="1"/>
    <col min="53" max="53" width="21.85546875" style="10" customWidth="1"/>
    <col min="54" max="54" width="18.85546875" style="10" customWidth="1"/>
    <col min="55" max="55" width="13.85546875" style="10" customWidth="1"/>
    <col min="56" max="56" width="13.85546875" customWidth="1"/>
    <col min="57" max="57" width="18.42578125" customWidth="1"/>
    <col min="59" max="59" width="22.85546875" customWidth="1"/>
    <col min="60" max="60" width="19.5703125" style="10"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x14ac:dyDescent="0.25">
      <c r="A1" t="s">
        <v>0</v>
      </c>
      <c r="B1" t="s">
        <v>146</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x14ac:dyDescent="0.25">
      <c r="A2">
        <v>423</v>
      </c>
      <c r="B2">
        <v>4200732021</v>
      </c>
      <c r="C2" t="s">
        <v>99</v>
      </c>
      <c r="D2" t="s">
        <v>100</v>
      </c>
      <c r="E2" t="s">
        <v>101</v>
      </c>
      <c r="F2" t="s">
        <v>102</v>
      </c>
      <c r="G2" t="s">
        <v>103</v>
      </c>
      <c r="I2" t="s">
        <v>104</v>
      </c>
      <c r="J2" t="s">
        <v>105</v>
      </c>
      <c r="K2" t="s">
        <v>106</v>
      </c>
      <c r="L2" t="s">
        <v>152</v>
      </c>
      <c r="M2" t="s">
        <v>107</v>
      </c>
      <c r="O2" t="s">
        <v>121</v>
      </c>
      <c r="P2" t="s">
        <v>108</v>
      </c>
      <c r="Q2" t="s">
        <v>148</v>
      </c>
      <c r="R2" t="s">
        <v>129</v>
      </c>
      <c r="S2" t="s">
        <v>129</v>
      </c>
      <c r="T2" t="s">
        <v>180</v>
      </c>
      <c r="U2" t="s">
        <v>110</v>
      </c>
      <c r="W2" t="s">
        <v>111</v>
      </c>
      <c r="X2" t="s">
        <v>111</v>
      </c>
      <c r="Y2" t="s">
        <v>111</v>
      </c>
      <c r="AB2" t="s">
        <v>111</v>
      </c>
      <c r="AI2">
        <v>-74074154498</v>
      </c>
      <c r="AJ2">
        <v>469488655999999</v>
      </c>
      <c r="AM2" s="10">
        <v>44559</v>
      </c>
      <c r="AN2" s="10">
        <v>44560</v>
      </c>
      <c r="AO2" s="13">
        <v>44559.565995370373</v>
      </c>
      <c r="AP2" s="10">
        <v>44560</v>
      </c>
      <c r="AR2" t="s">
        <v>113</v>
      </c>
      <c r="AS2" t="s">
        <v>113</v>
      </c>
      <c r="AT2" t="s">
        <v>113</v>
      </c>
      <c r="AU2" t="s">
        <v>113</v>
      </c>
      <c r="AV2" t="s">
        <v>113</v>
      </c>
      <c r="AW2" t="s">
        <v>113</v>
      </c>
      <c r="AX2" s="10">
        <v>44588</v>
      </c>
      <c r="AY2">
        <v>20</v>
      </c>
      <c r="BA2" t="s">
        <v>113</v>
      </c>
      <c r="BB2" s="13">
        <v>44559.597314814811</v>
      </c>
      <c r="BC2" t="s">
        <v>113</v>
      </c>
      <c r="BD2">
        <v>1</v>
      </c>
      <c r="BE2">
        <v>0</v>
      </c>
      <c r="BF2" t="s">
        <v>114</v>
      </c>
      <c r="BG2" t="s">
        <v>10</v>
      </c>
      <c r="BH2" s="10">
        <v>44561</v>
      </c>
      <c r="BI2">
        <v>1</v>
      </c>
      <c r="BJ2">
        <v>0</v>
      </c>
      <c r="BK2" t="s">
        <v>181</v>
      </c>
      <c r="BL2" t="s">
        <v>181</v>
      </c>
      <c r="BM2" t="s">
        <v>122</v>
      </c>
      <c r="BN2" t="s">
        <v>122</v>
      </c>
      <c r="BO2" t="s">
        <v>123</v>
      </c>
      <c r="BP2" t="s">
        <v>153</v>
      </c>
      <c r="BQ2" t="s">
        <v>115</v>
      </c>
      <c r="BR2" t="s">
        <v>124</v>
      </c>
      <c r="BS2" t="s">
        <v>182</v>
      </c>
      <c r="BT2">
        <v>79209534</v>
      </c>
      <c r="BV2" t="s">
        <v>183</v>
      </c>
      <c r="BW2">
        <v>3102808418</v>
      </c>
      <c r="BX2">
        <v>3102808418</v>
      </c>
      <c r="CC2">
        <v>3</v>
      </c>
      <c r="CD2" t="s">
        <v>111</v>
      </c>
      <c r="CE2" t="s">
        <v>112</v>
      </c>
      <c r="CH2">
        <v>1</v>
      </c>
      <c r="CI2" t="s">
        <v>116</v>
      </c>
      <c r="CJ2" t="s">
        <v>125</v>
      </c>
      <c r="CL2" t="s">
        <v>126</v>
      </c>
      <c r="CM2" t="s">
        <v>117</v>
      </c>
      <c r="CN2" t="s">
        <v>113</v>
      </c>
      <c r="CO2" t="s">
        <v>118</v>
      </c>
      <c r="CP2" t="s">
        <v>119</v>
      </c>
      <c r="CQ2" t="s">
        <v>120</v>
      </c>
    </row>
    <row r="3" spans="1:102" x14ac:dyDescent="0.25">
      <c r="A3">
        <v>338</v>
      </c>
      <c r="B3">
        <v>4139692021</v>
      </c>
      <c r="C3" t="s">
        <v>99</v>
      </c>
      <c r="D3" t="s">
        <v>100</v>
      </c>
      <c r="E3" t="s">
        <v>101</v>
      </c>
      <c r="F3" t="s">
        <v>102</v>
      </c>
      <c r="G3" t="s">
        <v>103</v>
      </c>
      <c r="I3" t="s">
        <v>104</v>
      </c>
      <c r="J3" t="s">
        <v>127</v>
      </c>
      <c r="K3" t="s">
        <v>128</v>
      </c>
      <c r="L3" t="s">
        <v>152</v>
      </c>
      <c r="M3" t="s">
        <v>107</v>
      </c>
      <c r="O3" t="s">
        <v>121</v>
      </c>
      <c r="P3" t="s">
        <v>108</v>
      </c>
      <c r="Q3" t="s">
        <v>109</v>
      </c>
      <c r="R3" t="s">
        <v>154</v>
      </c>
      <c r="S3" t="s">
        <v>154</v>
      </c>
      <c r="T3" t="s">
        <v>171</v>
      </c>
      <c r="U3" t="s">
        <v>130</v>
      </c>
      <c r="W3" t="s">
        <v>111</v>
      </c>
      <c r="X3" t="s">
        <v>112</v>
      </c>
      <c r="Y3" t="s">
        <v>111</v>
      </c>
      <c r="AB3" t="s">
        <v>111</v>
      </c>
      <c r="AE3" t="s">
        <v>172</v>
      </c>
      <c r="AF3" t="s">
        <v>173</v>
      </c>
      <c r="AG3" t="s">
        <v>174</v>
      </c>
      <c r="AH3">
        <v>3</v>
      </c>
      <c r="AI3">
        <v>-740704692900181</v>
      </c>
      <c r="AJ3">
        <v>4661645339972420</v>
      </c>
      <c r="AM3" s="10">
        <v>44552</v>
      </c>
      <c r="AN3" s="10">
        <v>44553</v>
      </c>
      <c r="AO3" s="13">
        <v>44552.551435185182</v>
      </c>
      <c r="AP3" s="10">
        <v>44553</v>
      </c>
      <c r="AR3" t="s">
        <v>113</v>
      </c>
      <c r="AS3" t="s">
        <v>113</v>
      </c>
      <c r="AT3" t="s">
        <v>113</v>
      </c>
      <c r="AU3" t="s">
        <v>113</v>
      </c>
      <c r="AV3" t="s">
        <v>113</v>
      </c>
      <c r="AW3" t="s">
        <v>113</v>
      </c>
      <c r="AX3" s="10">
        <v>44581</v>
      </c>
      <c r="AY3">
        <v>20</v>
      </c>
      <c r="BA3" t="s">
        <v>113</v>
      </c>
      <c r="BB3" s="13">
        <v>44552.624745370369</v>
      </c>
      <c r="BC3" s="13">
        <v>44553.465138888889</v>
      </c>
      <c r="BD3">
        <v>1</v>
      </c>
      <c r="BE3">
        <v>0</v>
      </c>
      <c r="BF3" t="s">
        <v>114</v>
      </c>
      <c r="BG3" t="s">
        <v>10</v>
      </c>
      <c r="BH3" s="10">
        <v>44554</v>
      </c>
      <c r="BI3">
        <v>1</v>
      </c>
      <c r="BJ3">
        <v>0</v>
      </c>
      <c r="BK3" t="s">
        <v>175</v>
      </c>
      <c r="BL3" t="s">
        <v>175</v>
      </c>
      <c r="BO3" t="s">
        <v>176</v>
      </c>
      <c r="BP3" t="s">
        <v>153</v>
      </c>
      <c r="BQ3" t="s">
        <v>115</v>
      </c>
      <c r="BS3" t="s">
        <v>177</v>
      </c>
      <c r="CD3" t="s">
        <v>111</v>
      </c>
      <c r="CE3" t="s">
        <v>111</v>
      </c>
      <c r="CF3" t="s">
        <v>178</v>
      </c>
      <c r="CG3" t="s">
        <v>101</v>
      </c>
      <c r="CH3">
        <v>1</v>
      </c>
      <c r="CI3" t="s">
        <v>116</v>
      </c>
      <c r="CJ3" t="s">
        <v>125</v>
      </c>
      <c r="CL3" t="s">
        <v>126</v>
      </c>
      <c r="CM3" t="s">
        <v>117</v>
      </c>
      <c r="CN3" t="s">
        <v>113</v>
      </c>
      <c r="CO3" t="s">
        <v>118</v>
      </c>
      <c r="CP3" t="s">
        <v>119</v>
      </c>
      <c r="CQ3" t="s">
        <v>120</v>
      </c>
    </row>
    <row r="4" spans="1:102" x14ac:dyDescent="0.25">
      <c r="A4">
        <v>337</v>
      </c>
      <c r="B4">
        <v>4139572021</v>
      </c>
      <c r="C4" t="s">
        <v>99</v>
      </c>
      <c r="D4" t="s">
        <v>100</v>
      </c>
      <c r="E4" t="s">
        <v>101</v>
      </c>
      <c r="F4" t="s">
        <v>102</v>
      </c>
      <c r="G4" t="s">
        <v>103</v>
      </c>
      <c r="I4" t="s">
        <v>104</v>
      </c>
      <c r="J4" t="s">
        <v>127</v>
      </c>
      <c r="K4" t="s">
        <v>128</v>
      </c>
      <c r="L4" t="s">
        <v>152</v>
      </c>
      <c r="M4" t="s">
        <v>107</v>
      </c>
      <c r="O4" t="s">
        <v>121</v>
      </c>
      <c r="P4" t="s">
        <v>108</v>
      </c>
      <c r="Q4" t="s">
        <v>170</v>
      </c>
      <c r="R4" t="s">
        <v>154</v>
      </c>
      <c r="S4" t="s">
        <v>154</v>
      </c>
      <c r="T4" t="s">
        <v>171</v>
      </c>
      <c r="U4" t="s">
        <v>130</v>
      </c>
      <c r="W4" t="s">
        <v>111</v>
      </c>
      <c r="X4" t="s">
        <v>111</v>
      </c>
      <c r="Y4" t="s">
        <v>111</v>
      </c>
      <c r="AB4" t="s">
        <v>111</v>
      </c>
      <c r="AE4" t="s">
        <v>172</v>
      </c>
      <c r="AF4" t="s">
        <v>173</v>
      </c>
      <c r="AG4" t="s">
        <v>174</v>
      </c>
      <c r="AH4">
        <v>3</v>
      </c>
      <c r="AI4">
        <v>-7407051019370550</v>
      </c>
      <c r="AJ4">
        <v>4661680093343530</v>
      </c>
      <c r="AM4" s="10">
        <v>44552</v>
      </c>
      <c r="AN4" s="10">
        <v>44553</v>
      </c>
      <c r="AO4" s="13">
        <v>44552.501643518517</v>
      </c>
      <c r="AP4" s="10">
        <v>44553</v>
      </c>
      <c r="AR4" t="s">
        <v>113</v>
      </c>
      <c r="AS4" t="s">
        <v>113</v>
      </c>
      <c r="AT4" t="s">
        <v>113</v>
      </c>
      <c r="AU4" t="s">
        <v>113</v>
      </c>
      <c r="AV4" t="s">
        <v>113</v>
      </c>
      <c r="AW4" t="s">
        <v>113</v>
      </c>
      <c r="AX4" s="10">
        <v>44581</v>
      </c>
      <c r="AY4">
        <v>20</v>
      </c>
      <c r="BA4" t="s">
        <v>113</v>
      </c>
      <c r="BB4" s="13">
        <v>44552.627986111111</v>
      </c>
      <c r="BC4" t="s">
        <v>113</v>
      </c>
      <c r="BD4">
        <v>1</v>
      </c>
      <c r="BE4">
        <v>0</v>
      </c>
      <c r="BF4" t="s">
        <v>114</v>
      </c>
      <c r="BG4" t="s">
        <v>10</v>
      </c>
      <c r="BH4" s="10">
        <v>44554</v>
      </c>
      <c r="BI4">
        <v>1</v>
      </c>
      <c r="BJ4">
        <v>0</v>
      </c>
      <c r="BK4" t="s">
        <v>175</v>
      </c>
      <c r="BL4" t="s">
        <v>175</v>
      </c>
      <c r="BO4" t="s">
        <v>176</v>
      </c>
      <c r="BP4" t="s">
        <v>153</v>
      </c>
      <c r="BQ4" t="s">
        <v>115</v>
      </c>
      <c r="BS4" t="s">
        <v>177</v>
      </c>
      <c r="CD4" t="s">
        <v>111</v>
      </c>
      <c r="CE4" t="s">
        <v>111</v>
      </c>
      <c r="CF4" t="s">
        <v>178</v>
      </c>
      <c r="CG4" t="s">
        <v>101</v>
      </c>
      <c r="CH4">
        <v>1</v>
      </c>
      <c r="CI4" t="s">
        <v>179</v>
      </c>
      <c r="CJ4" t="s">
        <v>125</v>
      </c>
      <c r="CL4" t="s">
        <v>126</v>
      </c>
      <c r="CM4" t="s">
        <v>117</v>
      </c>
      <c r="CN4" t="s">
        <v>113</v>
      </c>
      <c r="CO4" t="s">
        <v>118</v>
      </c>
      <c r="CP4" t="s">
        <v>119</v>
      </c>
      <c r="CQ4" t="s">
        <v>120</v>
      </c>
    </row>
    <row r="5" spans="1:102" x14ac:dyDescent="0.25">
      <c r="A5">
        <v>335</v>
      </c>
      <c r="B5">
        <v>4137232021</v>
      </c>
      <c r="C5" t="s">
        <v>99</v>
      </c>
      <c r="D5" t="s">
        <v>100</v>
      </c>
      <c r="E5" t="s">
        <v>101</v>
      </c>
      <c r="F5" t="s">
        <v>102</v>
      </c>
      <c r="G5" t="s">
        <v>103</v>
      </c>
      <c r="I5" t="s">
        <v>104</v>
      </c>
      <c r="J5" t="s">
        <v>104</v>
      </c>
      <c r="K5" t="s">
        <v>147</v>
      </c>
      <c r="L5" t="s">
        <v>152</v>
      </c>
      <c r="M5" t="s">
        <v>107</v>
      </c>
      <c r="O5" t="s">
        <v>121</v>
      </c>
      <c r="P5" t="s">
        <v>108</v>
      </c>
      <c r="Q5" t="s">
        <v>148</v>
      </c>
      <c r="R5" t="s">
        <v>149</v>
      </c>
      <c r="S5" t="s">
        <v>149</v>
      </c>
      <c r="T5" t="s">
        <v>162</v>
      </c>
      <c r="U5" t="s">
        <v>130</v>
      </c>
      <c r="W5" t="s">
        <v>111</v>
      </c>
      <c r="X5" t="s">
        <v>112</v>
      </c>
      <c r="Y5" t="s">
        <v>111</v>
      </c>
      <c r="AB5" t="s">
        <v>111</v>
      </c>
      <c r="AH5">
        <v>6</v>
      </c>
      <c r="AI5">
        <v>-7405519723897660</v>
      </c>
      <c r="AJ5">
        <v>4654121528847040</v>
      </c>
      <c r="AM5" s="10">
        <v>44552</v>
      </c>
      <c r="AN5" s="10">
        <v>44553</v>
      </c>
      <c r="AO5" s="13">
        <v>44561.006863425922</v>
      </c>
      <c r="AP5" s="10">
        <v>44564</v>
      </c>
      <c r="AR5" t="s">
        <v>113</v>
      </c>
      <c r="AS5" t="s">
        <v>113</v>
      </c>
      <c r="AT5" t="s">
        <v>113</v>
      </c>
      <c r="AU5" t="s">
        <v>113</v>
      </c>
      <c r="AV5" t="s">
        <v>113</v>
      </c>
      <c r="AW5" t="s">
        <v>113</v>
      </c>
      <c r="AX5" s="10">
        <v>44592</v>
      </c>
      <c r="AY5">
        <v>20</v>
      </c>
      <c r="BA5" t="s">
        <v>113</v>
      </c>
      <c r="BB5" s="13">
        <v>44561.32303240741</v>
      </c>
      <c r="BC5" t="s">
        <v>113</v>
      </c>
      <c r="BD5">
        <v>1</v>
      </c>
      <c r="BE5">
        <v>0</v>
      </c>
      <c r="BF5" t="s">
        <v>114</v>
      </c>
      <c r="BG5" t="s">
        <v>10</v>
      </c>
      <c r="BH5" s="10">
        <v>44565</v>
      </c>
      <c r="BI5">
        <v>1</v>
      </c>
      <c r="BJ5">
        <v>0</v>
      </c>
      <c r="BK5" t="s">
        <v>163</v>
      </c>
      <c r="BL5" t="s">
        <v>163</v>
      </c>
      <c r="BM5" t="s">
        <v>122</v>
      </c>
      <c r="BN5" t="s">
        <v>122</v>
      </c>
      <c r="BO5" t="s">
        <v>123</v>
      </c>
      <c r="BP5" t="s">
        <v>153</v>
      </c>
      <c r="BQ5" t="s">
        <v>115</v>
      </c>
      <c r="BR5" t="s">
        <v>124</v>
      </c>
      <c r="BS5" t="s">
        <v>164</v>
      </c>
      <c r="BT5">
        <v>1020794847</v>
      </c>
      <c r="BV5" t="s">
        <v>165</v>
      </c>
      <c r="BX5">
        <v>3042501907</v>
      </c>
      <c r="BY5" t="s">
        <v>166</v>
      </c>
      <c r="BZ5" t="s">
        <v>167</v>
      </c>
      <c r="CA5" t="s">
        <v>168</v>
      </c>
      <c r="CB5" t="s">
        <v>169</v>
      </c>
      <c r="CC5">
        <v>6</v>
      </c>
      <c r="CD5" t="s">
        <v>111</v>
      </c>
      <c r="CE5" t="s">
        <v>112</v>
      </c>
      <c r="CH5">
        <v>1</v>
      </c>
      <c r="CI5" t="s">
        <v>116</v>
      </c>
      <c r="CJ5" t="s">
        <v>125</v>
      </c>
      <c r="CL5" t="s">
        <v>126</v>
      </c>
      <c r="CM5" t="s">
        <v>117</v>
      </c>
      <c r="CN5" t="s">
        <v>113</v>
      </c>
      <c r="CO5" t="s">
        <v>118</v>
      </c>
      <c r="CP5" t="s">
        <v>119</v>
      </c>
      <c r="CQ5" t="s">
        <v>151</v>
      </c>
    </row>
    <row r="6" spans="1:102" x14ac:dyDescent="0.25">
      <c r="A6">
        <v>92</v>
      </c>
      <c r="B6">
        <v>3941242021</v>
      </c>
      <c r="C6" t="s">
        <v>99</v>
      </c>
      <c r="D6" t="s">
        <v>100</v>
      </c>
      <c r="E6" t="s">
        <v>101</v>
      </c>
      <c r="F6" t="s">
        <v>102</v>
      </c>
      <c r="G6" t="s">
        <v>103</v>
      </c>
      <c r="I6" t="s">
        <v>104</v>
      </c>
      <c r="J6" t="s">
        <v>127</v>
      </c>
      <c r="K6" t="s">
        <v>128</v>
      </c>
      <c r="L6" t="s">
        <v>152</v>
      </c>
      <c r="M6" t="s">
        <v>107</v>
      </c>
      <c r="O6" t="s">
        <v>121</v>
      </c>
      <c r="P6" t="s">
        <v>108</v>
      </c>
      <c r="Q6" t="s">
        <v>109</v>
      </c>
      <c r="R6" t="s">
        <v>154</v>
      </c>
      <c r="S6" t="s">
        <v>154</v>
      </c>
      <c r="T6" t="s">
        <v>155</v>
      </c>
      <c r="U6" t="s">
        <v>130</v>
      </c>
      <c r="W6" t="s">
        <v>111</v>
      </c>
      <c r="X6" t="s">
        <v>111</v>
      </c>
      <c r="Y6" t="s">
        <v>111</v>
      </c>
      <c r="AB6" t="s">
        <v>111</v>
      </c>
      <c r="AM6" s="10">
        <v>44535</v>
      </c>
      <c r="AN6" s="10">
        <v>44536</v>
      </c>
      <c r="AO6" s="13">
        <v>44536.44630787037</v>
      </c>
      <c r="AP6" s="10">
        <v>44537</v>
      </c>
      <c r="AR6" t="s">
        <v>113</v>
      </c>
      <c r="AS6" t="s">
        <v>113</v>
      </c>
      <c r="AT6" t="s">
        <v>113</v>
      </c>
      <c r="AU6" t="s">
        <v>113</v>
      </c>
      <c r="AV6" t="s">
        <v>113</v>
      </c>
      <c r="AW6" t="s">
        <v>113</v>
      </c>
      <c r="AX6" s="10">
        <v>44565</v>
      </c>
      <c r="AY6">
        <v>20</v>
      </c>
      <c r="BA6" t="s">
        <v>113</v>
      </c>
      <c r="BB6" s="13">
        <v>44536.50372685185</v>
      </c>
      <c r="BC6" t="s">
        <v>113</v>
      </c>
      <c r="BD6">
        <v>1</v>
      </c>
      <c r="BE6">
        <v>0</v>
      </c>
      <c r="BF6" t="s">
        <v>114</v>
      </c>
      <c r="BG6" t="s">
        <v>10</v>
      </c>
      <c r="BH6" s="10">
        <v>44539</v>
      </c>
      <c r="BI6">
        <v>1</v>
      </c>
      <c r="BJ6">
        <v>0</v>
      </c>
      <c r="BK6" t="s">
        <v>156</v>
      </c>
      <c r="BL6" t="s">
        <v>156</v>
      </c>
      <c r="BM6" t="s">
        <v>122</v>
      </c>
      <c r="BN6" t="s">
        <v>122</v>
      </c>
      <c r="BO6" t="s">
        <v>123</v>
      </c>
      <c r="BP6" t="s">
        <v>153</v>
      </c>
      <c r="BQ6" t="s">
        <v>115</v>
      </c>
      <c r="BR6" t="s">
        <v>124</v>
      </c>
      <c r="BS6" t="s">
        <v>157</v>
      </c>
      <c r="BT6">
        <v>1030549158</v>
      </c>
      <c r="BV6" t="s">
        <v>158</v>
      </c>
      <c r="BW6">
        <v>3002945589</v>
      </c>
      <c r="BX6">
        <v>3002945589</v>
      </c>
      <c r="BZ6" t="s">
        <v>150</v>
      </c>
      <c r="CA6" t="s">
        <v>159</v>
      </c>
      <c r="CB6" t="s">
        <v>160</v>
      </c>
      <c r="CC6">
        <v>3</v>
      </c>
      <c r="CD6" t="s">
        <v>111</v>
      </c>
      <c r="CE6" t="s">
        <v>112</v>
      </c>
      <c r="CF6" t="s">
        <v>161</v>
      </c>
      <c r="CG6" t="s">
        <v>101</v>
      </c>
      <c r="CH6">
        <v>1</v>
      </c>
      <c r="CI6" t="s">
        <v>116</v>
      </c>
      <c r="CJ6" t="s">
        <v>125</v>
      </c>
      <c r="CL6" t="s">
        <v>126</v>
      </c>
      <c r="CM6" t="s">
        <v>117</v>
      </c>
      <c r="CN6" t="s">
        <v>113</v>
      </c>
      <c r="CO6" t="s">
        <v>118</v>
      </c>
      <c r="CP6" t="s">
        <v>119</v>
      </c>
      <c r="CQ6" t="s">
        <v>120</v>
      </c>
    </row>
    <row r="7" spans="1:102" x14ac:dyDescent="0.25">
      <c r="CX7" s="11"/>
    </row>
    <row r="10" spans="1:102" ht="60.75" customHeight="1" x14ac:dyDescent="0.25">
      <c r="A10" s="8" t="s">
        <v>138</v>
      </c>
      <c r="B10" s="8" t="s">
        <v>139</v>
      </c>
      <c r="C10" s="8" t="s">
        <v>140</v>
      </c>
      <c r="D10" s="8" t="s">
        <v>141</v>
      </c>
      <c r="E10" s="8" t="s">
        <v>142</v>
      </c>
      <c r="F10" s="8" t="s">
        <v>143</v>
      </c>
      <c r="G10" s="8" t="s">
        <v>144</v>
      </c>
      <c r="H10" s="8" t="s">
        <v>145</v>
      </c>
    </row>
    <row r="11" spans="1:102" ht="15" customHeight="1" x14ac:dyDescent="0.25">
      <c r="A11">
        <f>+B2</f>
        <v>4200732021</v>
      </c>
    </row>
    <row r="12" spans="1:102" ht="15" customHeight="1" x14ac:dyDescent="0.25">
      <c r="A12">
        <f t="shared" ref="A12:A15" si="0">+B3</f>
        <v>4139692021</v>
      </c>
    </row>
    <row r="13" spans="1:102" ht="15" customHeight="1" x14ac:dyDescent="0.25">
      <c r="A13">
        <f t="shared" si="0"/>
        <v>4139572021</v>
      </c>
    </row>
    <row r="14" spans="1:102" ht="15" customHeight="1" x14ac:dyDescent="0.25">
      <c r="A14">
        <f t="shared" si="0"/>
        <v>4137232021</v>
      </c>
    </row>
    <row r="15" spans="1:102" ht="15" customHeight="1" x14ac:dyDescent="0.25">
      <c r="A15">
        <f t="shared" si="0"/>
        <v>3941242021</v>
      </c>
    </row>
    <row r="19" spans="1:8" ht="15" customHeight="1" x14ac:dyDescent="0.25">
      <c r="A19" s="12" t="s">
        <v>146</v>
      </c>
      <c r="B19" s="12" t="s">
        <v>5</v>
      </c>
      <c r="C19" s="12" t="s">
        <v>13</v>
      </c>
      <c r="D19" s="12" t="s">
        <v>14</v>
      </c>
      <c r="E19" s="12" t="s">
        <v>16</v>
      </c>
      <c r="F19" s="12" t="s">
        <v>18</v>
      </c>
      <c r="G19" s="12" t="s">
        <v>54</v>
      </c>
      <c r="H19" s="12" t="s">
        <v>93</v>
      </c>
    </row>
    <row r="20" spans="1:8" ht="15" customHeight="1" x14ac:dyDescent="0.25">
      <c r="A20">
        <v>3941242021</v>
      </c>
      <c r="B20" t="s">
        <v>103</v>
      </c>
      <c r="C20" t="s">
        <v>121</v>
      </c>
      <c r="D20" t="s">
        <v>108</v>
      </c>
      <c r="E20" t="s">
        <v>154</v>
      </c>
      <c r="F20" t="s">
        <v>155</v>
      </c>
      <c r="G20">
        <v>1</v>
      </c>
      <c r="H20" t="s">
        <v>120</v>
      </c>
    </row>
    <row r="21" spans="1:8" ht="15" customHeight="1" x14ac:dyDescent="0.25">
      <c r="A21">
        <v>4137232021</v>
      </c>
      <c r="B21" t="s">
        <v>103</v>
      </c>
      <c r="C21" t="s">
        <v>121</v>
      </c>
      <c r="D21" t="s">
        <v>108</v>
      </c>
      <c r="E21" t="s">
        <v>149</v>
      </c>
      <c r="F21" t="s">
        <v>162</v>
      </c>
      <c r="G21">
        <v>1</v>
      </c>
      <c r="H21" t="s">
        <v>151</v>
      </c>
    </row>
    <row r="22" spans="1:8" ht="15" customHeight="1" x14ac:dyDescent="0.25">
      <c r="A22">
        <v>4139572021</v>
      </c>
      <c r="B22" t="s">
        <v>103</v>
      </c>
      <c r="C22" t="s">
        <v>121</v>
      </c>
      <c r="D22" t="s">
        <v>108</v>
      </c>
      <c r="E22" t="s">
        <v>154</v>
      </c>
      <c r="F22" t="s">
        <v>171</v>
      </c>
      <c r="G22">
        <v>1</v>
      </c>
      <c r="H22" t="s">
        <v>120</v>
      </c>
    </row>
    <row r="23" spans="1:8" ht="15" customHeight="1" x14ac:dyDescent="0.25">
      <c r="A23">
        <v>4139692021</v>
      </c>
      <c r="B23" t="s">
        <v>103</v>
      </c>
      <c r="C23" t="s">
        <v>121</v>
      </c>
      <c r="D23" t="s">
        <v>108</v>
      </c>
      <c r="E23" t="s">
        <v>154</v>
      </c>
      <c r="F23" t="s">
        <v>171</v>
      </c>
      <c r="G23">
        <v>1</v>
      </c>
      <c r="H23" t="s">
        <v>120</v>
      </c>
    </row>
    <row r="24" spans="1:8" ht="15" customHeight="1" x14ac:dyDescent="0.25">
      <c r="A24">
        <v>4200732021</v>
      </c>
      <c r="B24" t="s">
        <v>103</v>
      </c>
      <c r="C24" t="s">
        <v>121</v>
      </c>
      <c r="D24" t="s">
        <v>108</v>
      </c>
      <c r="E24" t="s">
        <v>129</v>
      </c>
      <c r="F24" t="s">
        <v>180</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base Solicitudes de Información</vt:lpstr>
      <vt:lpstr>Comentario</vt:lpstr>
      <vt:lpstr>Análisis</vt:lpstr>
      <vt:lpstr>plantilla formula</vt:lpstr>
      <vt:lpstr>solc. acc.info. junio</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2022-09-06T13:19:52Z</dcterms:modified>
  <cp:category/>
  <cp:contentStatus/>
</cp:coreProperties>
</file>