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05D5CEE1-D932-4152-A6CF-5F663E9F4E17}" xr6:coauthVersionLast="36" xr6:coauthVersionMax="47" xr10:uidLastSave="{00000000-0000-0000-0000-000000000000}"/>
  <bookViews>
    <workbookView showHorizontalScroll="0" showVerticalScroll="0" showSheetTabs="0" xWindow="0" yWindow="0" windowWidth="24000" windowHeight="10215" tabRatio="874" xr2:uid="{00000000-000D-0000-FFFF-FFFF00000000}"/>
  </bookViews>
  <sheets>
    <sheet name="Portada" sheetId="32" r:id="rId1"/>
    <sheet name="base Solicitudes de Información" sheetId="30" r:id="rId2"/>
    <sheet name="solc. acc.info.abril" sheetId="39" r:id="rId3"/>
    <sheet name="Comentario" sheetId="34" r:id="rId4"/>
    <sheet name="Análisis" sheetId="35" r:id="rId5"/>
    <sheet name="plantilla formula" sheetId="38" r:id="rId6"/>
    <sheet name="Solicitudes de acceso a la info" sheetId="37" state="hidden" r:id="rId7"/>
  </sheets>
  <externalReferences>
    <externalReference r:id="rId8"/>
    <externalReference r:id="rId9"/>
    <externalReference r:id="rId10"/>
    <externalReference r:id="rId11"/>
    <externalReference r:id="rId12"/>
  </externalReferences>
  <definedNames>
    <definedName name="_xlnm._FilterDatabase" localSheetId="1" hidden="1">'base Solicitudes de Información'!$B$19:$I$21</definedName>
    <definedName name="_xlnm._FilterDatabase" localSheetId="6" hidden="1">'Solicitudes de acceso a la info'!$CW$1:$CX$4</definedName>
    <definedName name="ATENDIDO_POR" localSheetId="5">#REF!</definedName>
    <definedName name="ATENDIDO_POR">'[1]DATOS-MATRIZ'!$B$4:$B$10</definedName>
    <definedName name="CAMBIO_DE_USO_DE_LAS_ZONAS_O_BIENES_DE_USO_PÚBLICO" localSheetId="5">#REF!</definedName>
    <definedName name="CAMBIO_DE_USO_DE_LAS_ZONAS_O_BIENES_DE_USO_PÚBLICO">#REF!</definedName>
    <definedName name="CANAL_REG">'[2]DATOS-MATRIZ'!$A$4:$A$8</definedName>
    <definedName name="CANAL_REGISTRO" localSheetId="5">#REF!</definedName>
    <definedName name="CANAL_REGISTRO">#REF!</definedName>
    <definedName name="ESTRATO" localSheetId="5">#REF!</definedName>
    <definedName name="ESTRATO">#REF!</definedName>
    <definedName name="GRADO_VULNERABILIDAD" localSheetId="5">#REF!</definedName>
    <definedName name="GRADO_VULNERABILIDAD">#REF!</definedName>
    <definedName name="IDENT_POBLACIONAL" localSheetId="5">#REF!</definedName>
    <definedName name="IDENT_POBLACIONAL">'[1]DATOS-MATRIZ'!$H$4:$H$11</definedName>
    <definedName name="LOCALIDAD" localSheetId="5">#REF!</definedName>
    <definedName name="LOCALIDAD">'[1]DATOS-MATRIZ'!#REF!</definedName>
    <definedName name="MATERIAL_ENTREGADO" localSheetId="5">#REF!</definedName>
    <definedName name="MATERIAL_ENTREGADO">'[1]DATOS-MATRIZ'!$F$4:$F$6</definedName>
    <definedName name="MAYO" localSheetId="5">'[3]DATOS-MATRIZ'!#REF!</definedName>
    <definedName name="MAYO">'[3]DATOS-MATRIZ'!#REF!</definedName>
    <definedName name="PUNTO_ATENCION" localSheetId="5">#REF!</definedName>
    <definedName name="PUNTO_ATENCION">'[4]DATOS-MATRIZ'!$C$4:$C$11</definedName>
    <definedName name="RANGO_EDAD" localSheetId="5">#REF!</definedName>
    <definedName name="RANGO_EDAD">#REF!</definedName>
    <definedName name="SEXO" localSheetId="5">#REF!</definedName>
    <definedName name="SEXO">'[1]DATOS-MATRIZ'!$D$4:$D$8</definedName>
    <definedName name="TEMA" localSheetId="5">#REF!</definedName>
    <definedName name="TEMA">'[1]DATOS-MATRIZ'!$K$4:$K$74</definedName>
    <definedName name="TIPO_CONSULTA" localSheetId="5">#REF!</definedName>
    <definedName name="TIPO_CONSULTA">#REF!</definedName>
    <definedName name="TIPO_SOLICITUD" localSheetId="5">#REF!</definedName>
    <definedName name="TIPO_SOLICITUD">#REF!</definedName>
    <definedName name="tipopeticion">[5]Hoja3!$A$1:$C$11</definedName>
    <definedName name="TRAMITE_SERVICIO">'[1]DATOS-MATRIZ'!$T$4:$T$13</definedName>
  </definedNames>
  <calcPr calcId="191029"/>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8" l="1"/>
  <c r="K7" i="38"/>
  <c r="K8" i="38"/>
  <c r="K5" i="38"/>
  <c r="I21" i="30"/>
  <c r="I22" i="30"/>
  <c r="I20" i="30"/>
  <c r="H21" i="30"/>
  <c r="H22" i="30"/>
  <c r="H20" i="30"/>
  <c r="C20" i="30" l="1"/>
  <c r="B21" i="30" l="1"/>
  <c r="C21" i="30"/>
  <c r="D21" i="30"/>
  <c r="E21" i="30"/>
  <c r="F21" i="30"/>
  <c r="B22" i="30"/>
  <c r="C22" i="30"/>
  <c r="D22" i="30"/>
  <c r="E22" i="30"/>
  <c r="F22" i="30"/>
  <c r="F20" i="30"/>
  <c r="E20" i="30"/>
  <c r="D20" i="30"/>
  <c r="B20" i="30"/>
  <c r="G23" i="35"/>
  <c r="K11" i="38" l="1"/>
  <c r="K12" i="38"/>
  <c r="D12" i="38" l="1"/>
  <c r="I12" i="38" s="1"/>
  <c r="D11" i="38"/>
  <c r="I11" i="38" s="1"/>
  <c r="K10" i="38"/>
  <c r="D6" i="38"/>
  <c r="I6" i="38" s="1"/>
  <c r="G24" i="35" s="1"/>
  <c r="D7" i="38"/>
  <c r="I7" i="38" s="1"/>
  <c r="D8" i="38"/>
  <c r="I8" i="38" s="1"/>
  <c r="D5" i="38"/>
  <c r="H24" i="35"/>
  <c r="H25" i="35"/>
  <c r="K9" i="38"/>
  <c r="F8" i="38" l="1"/>
  <c r="G8" i="38"/>
  <c r="E8" i="38"/>
  <c r="M8" i="38" s="1"/>
  <c r="H8" i="38"/>
  <c r="L8" i="38" s="1"/>
  <c r="H7" i="38"/>
  <c r="L7" i="38" s="1"/>
  <c r="G7" i="38"/>
  <c r="F7" i="38"/>
  <c r="E7" i="38"/>
  <c r="M7" i="38" s="1"/>
  <c r="H5" i="38"/>
  <c r="L5" i="38" s="1"/>
  <c r="G5" i="38"/>
  <c r="F5" i="38"/>
  <c r="E5" i="38"/>
  <c r="M5" i="38" s="1"/>
  <c r="H11" i="38"/>
  <c r="L11" i="38" s="1"/>
  <c r="F11" i="38"/>
  <c r="G11" i="38"/>
  <c r="E11" i="38"/>
  <c r="M11" i="38" s="1"/>
  <c r="H6" i="38"/>
  <c r="G6" i="38"/>
  <c r="F6" i="38"/>
  <c r="E6" i="38"/>
  <c r="M6" i="38" s="1"/>
  <c r="H12" i="38"/>
  <c r="L12" i="38" s="1"/>
  <c r="G12" i="38"/>
  <c r="F12" i="38"/>
  <c r="E12" i="38"/>
  <c r="M12" i="38" s="1"/>
  <c r="O12" i="38"/>
  <c r="P12" i="38" s="1"/>
  <c r="D10" i="38"/>
  <c r="I10" i="38" s="1"/>
  <c r="D9" i="38"/>
  <c r="I9" i="38" s="1"/>
  <c r="O6" i="38"/>
  <c r="P6" i="38" s="1"/>
  <c r="F24" i="35" l="1"/>
  <c r="L6" i="38"/>
  <c r="J24" i="35" s="1"/>
  <c r="H9" i="38"/>
  <c r="L9" i="38" s="1"/>
  <c r="G9" i="38"/>
  <c r="F9" i="38"/>
  <c r="E9" i="38"/>
  <c r="M9" i="38" s="1"/>
  <c r="O9" i="38" s="1"/>
  <c r="P9" i="38" s="1"/>
  <c r="F10" i="38"/>
  <c r="H10" i="38"/>
  <c r="L10" i="38" s="1"/>
  <c r="G10" i="38"/>
  <c r="E10" i="38"/>
  <c r="M10" i="38" s="1"/>
  <c r="O10" i="38" s="1"/>
  <c r="P10" i="38" s="1"/>
  <c r="O7" i="38"/>
  <c r="P7" i="38" s="1"/>
  <c r="O8" i="38"/>
  <c r="P8" i="38" s="1"/>
  <c r="O11" i="38"/>
  <c r="P11" i="38" s="1"/>
  <c r="E24" i="35"/>
  <c r="H23" i="35" l="1"/>
  <c r="D24" i="35" l="1"/>
  <c r="F25" i="35" l="1"/>
  <c r="D25" i="35"/>
  <c r="C25" i="35"/>
  <c r="O5" i="38" l="1"/>
  <c r="P5" i="38" s="1"/>
  <c r="E25" i="35"/>
  <c r="C24" i="35"/>
  <c r="C23" i="35"/>
  <c r="J23" i="35" l="1"/>
  <c r="F23" i="35"/>
  <c r="D23" i="35"/>
  <c r="T1" i="38"/>
  <c r="A12" i="37"/>
  <c r="A13" i="37"/>
  <c r="A14" i="37"/>
  <c r="A15" i="37"/>
  <c r="A11" i="37"/>
  <c r="E23"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tc={52D76F98-E658-47BE-A762-2E86D909F796}</author>
    <author>PC7161</author>
  </authors>
  <commentList>
    <comment ref="I4" authorId="0" shapeId="0" xr:uid="{52D76F98-E658-47BE-A762-2E86D909F79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DESDE FECHA DE FINALIZACIÓN</t>
        </r>
      </text>
    </comment>
    <comment ref="M4" authorId="1" shapeId="0" xr:uid="{BA1FB227-D0DC-4F80-9A54-F7AC3FB4FE7D}">
      <text>
        <r>
          <rPr>
            <b/>
            <sz val="9"/>
            <color indexed="81"/>
            <rFont val="Tahoma"/>
            <family val="2"/>
          </rPr>
          <t>PC7161:Cpquintero:
fecha según reporte</t>
        </r>
        <r>
          <rPr>
            <sz val="9"/>
            <color indexed="81"/>
            <rFont val="Tahoma"/>
            <family val="2"/>
          </rPr>
          <t xml:space="preserve">
Normalmente las peticiones se toman es desde la fecha de ingreso</t>
        </r>
      </text>
    </comment>
    <comment ref="O4" authorId="1" shapeId="0" xr:uid="{203BCAE7-34AC-4A91-BE5C-E132E4680EC1}">
      <text>
        <r>
          <rPr>
            <b/>
            <sz val="9"/>
            <color indexed="81"/>
            <rFont val="Tahoma"/>
            <family val="2"/>
          </rPr>
          <t>PC7161:Cpquintero:
fecha según fórmula</t>
        </r>
        <r>
          <rPr>
            <sz val="9"/>
            <color indexed="81"/>
            <rFont val="Tahoma"/>
            <family val="2"/>
          </rPr>
          <t xml:space="preserve">
</t>
        </r>
      </text>
    </comment>
    <comment ref="P4" authorId="1" shapeId="0" xr:uid="{9E7BD4C9-6941-4E69-B681-4DCC7F16D453}">
      <text>
        <r>
          <rPr>
            <b/>
            <sz val="9"/>
            <color indexed="81"/>
            <rFont val="Tahoma"/>
            <family val="2"/>
          </rPr>
          <t>PC7161:</t>
        </r>
        <r>
          <rPr>
            <sz val="9"/>
            <color indexed="81"/>
            <rFont val="Tahoma"/>
            <family val="2"/>
          </rPr>
          <t>Cpquintero:
datos según formula
RESPUESTA
DIAS ANTES DEL VENCIMIENTO</t>
        </r>
      </text>
    </comment>
  </commentList>
</comments>
</file>

<file path=xl/sharedStrings.xml><?xml version="1.0" encoding="utf-8"?>
<sst xmlns="http://schemas.openxmlformats.org/spreadsheetml/2006/main" count="782" uniqueCount="269">
  <si>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</si>
  <si>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</si>
  <si>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</si>
  <si>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</si>
  <si>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</si>
  <si>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</si>
  <si>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</si>
  <si>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</si>
  <si>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</si>
  <si>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</si>
  <si>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</si>
  <si>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</si>
  <si>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</si>
  <si>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</si>
  <si>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</si>
  <si>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</si>
  <si>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</si>
  <si>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</si>
  <si>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</si>
  <si>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</si>
  <si>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</si>
  <si>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</si>
  <si>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</si>
  <si>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</si>
  <si>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</si>
  <si>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</si>
  <si>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</si>
  <si>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</si>
  <si>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</si>
  <si>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</si>
  <si>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</si>
  <si>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</si>
  <si>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</si>
  <si>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</si>
  <si>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</si>
  <si>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</si>
  <si>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</si>
  <si>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</si>
  <si>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</si>
  <si>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</si>
  <si>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</si>
  <si>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</si>
  <si>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</si>
  <si>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</si>
  <si>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</si>
  <si>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</si>
  <si>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</si>
  <si>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</si>
  <si>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</si>
  <si>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</si>
  <si>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</si>
  <si>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</si>
  <si>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</si>
  <si>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</si>
  <si>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</si>
  <si>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</si>
  <si>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</si>
  <si>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</si>
  <si>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</si>
  <si>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</si>
  <si>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</si>
  <si>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</si>
  <si>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</si>
  <si>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</si>
  <si>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</si>
  <si>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</si>
  <si>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</si>
  <si>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</si>
  <si>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</si>
  <si>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</si>
  <si>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</si>
  <si>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</si>
  <si>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</si>
  <si>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</si>
  <si>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</si>
  <si>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</si>
  <si>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</si>
  <si>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</si>
  <si>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</si>
  <si>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</si>
  <si>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</si>
  <si>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</si>
  <si>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</si>
  <si>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</si>
  <si>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</si>
  <si>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</si>
  <si>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</si>
  <si>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</si>
  <si>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</si>
  <si>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</si>
  <si>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</si>
  <si>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</si>
  <si>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</si>
  <si>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</si>
  <si>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</si>
  <si>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</si>
  <si>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</si>
  <si>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</si>
  <si>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</si>
  <si>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</si>
  <si>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</si>
  <si>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</si>
  <si>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</si>
  <si>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</si>
  <si>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</si>
  <si>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</si>
  <si>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</si>
  <si>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</si>
  <si>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</si>
  <si>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</si>
  <si>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</si>
  <si>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</si>
  <si>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</si>
  <si>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</si>
  <si>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</si>
  <si>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</si>
  <si>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</si>
  <si>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</si>
  <si>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</si>
  <si>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</si>
  <si>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</si>
  <si>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</si>
  <si>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</si>
  <si>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</si>
  <si>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</si>
  <si>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</si>
  <si>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</si>
  <si>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</si>
  <si>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</si>
  <si>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</si>
  <si>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</si>
  <si>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</si>
  <si>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</si>
  <si>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</si>
  <si>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</si>
  <si>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</si>
  <si>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</si>
  <si>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</si>
  <si>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Nota importante</t>
  </si>
  <si>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</si>
  <si>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</si>
  <si>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</si>
  <si>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</si>
  <si>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</si>
  <si>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</si>
  <si>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</si>
  <si>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</si>
  <si>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</si>
  <si>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</si>
  <si>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</si>
  <si>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</si>
  <si>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</si>
  <si>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</si>
  <si>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</si>
  <si>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</si>
  <si>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</si>
  <si>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</si>
  <si>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</si>
  <si>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</si>
  <si>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</si>
  <si>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</si>
  <si>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</si>
  <si>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</si>
  <si>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</si>
  <si>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</si>
  <si>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</si>
  <si>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</si>
  <si>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</si>
  <si>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</si>
  <si>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</si>
  <si>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</si>
  <si>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</si>
  <si>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</si>
  <si>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</si>
  <si>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</si>
  <si>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</si>
  <si>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</si>
  <si>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</si>
  <si>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</si>
  <si>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</si>
  <si>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</si>
  <si>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</si>
  <si>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</si>
  <si>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</si>
  <si>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</si>
  <si>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t>p2</t>
  </si>
  <si>
    <t>hoy</t>
  </si>
  <si>
    <t>Solicitudes de Acceso a la Información</t>
  </si>
  <si>
    <t>Cálculo Fórmula</t>
  </si>
  <si>
    <t>No. Petición</t>
  </si>
  <si>
    <t>Fecha Finalización</t>
  </si>
  <si>
    <t>Fecha de Asignación</t>
  </si>
  <si>
    <t>Fecha de Respuesta</t>
  </si>
  <si>
    <t>Tiempo</t>
  </si>
  <si>
    <r>
      <t xml:space="preserve">tiempo de respuesta </t>
    </r>
    <r>
      <rPr>
        <b/>
        <sz val="9"/>
        <color rgb="FFFF0000"/>
        <rFont val="Segoe UI"/>
        <family val="2"/>
      </rPr>
      <t>en rojo fuera de terminos</t>
    </r>
  </si>
  <si>
    <t>1 días</t>
  </si>
  <si>
    <r>
      <rPr>
        <sz val="12"/>
        <color theme="1"/>
        <rFont val="Museo Sans 300"/>
        <family val="3"/>
      </rPr>
      <t xml:space="preserve">De conformidad con lo establecido en el artículo 5 del Decreto 491 de 2020 para las solicitudes de información radicadas durante la emergencia sanitaria, el tiempo de respuesta es era de veinte (20) días hábiles. Sin embargo, de acuerdo a las disposiciones de la Ley 2207 de 2022 </t>
    </r>
    <r>
      <rPr>
        <i/>
        <sz val="12"/>
        <color theme="2" tint="-0.749992370372631"/>
        <rFont val="Museo Sans 300"/>
        <family val="3"/>
      </rPr>
      <t>“Por medio del cual se modifica el Decreto legislativo 491 de 2020”, que derogó el articulo 2 y 3 del Decreto 491 de 2020 donde se ampliaban los términos de respuesta por emergencia sanitaria y el retorno a los tiempos establecidos en la Ley 1755 del 2015."</t>
    </r>
    <r>
      <rPr>
        <sz val="12"/>
        <color theme="1"/>
        <rFont val="Museo Sans 300"/>
        <family val="3"/>
      </rPr>
      <t xml:space="preserve"> el cuál, deroga el artículo 5 del Decreto 491 de 2020 los tiempos otorgados para las peticiones radicadas durante la emergencia sanitaria y retoma los tiempos de respuesta establecidos en la Ley 1755 del 2015 desde el 18 de mayo en adelante.</t>
    </r>
    <r>
      <rPr>
        <b/>
        <sz val="12"/>
        <color theme="1"/>
        <rFont val="Museo Sans 300"/>
        <family val="3"/>
      </rPr>
      <t xml:space="preserve">
</t>
    </r>
    <r>
      <rPr>
        <sz val="12"/>
        <color theme="1"/>
        <rFont val="Museo Sans 300"/>
        <family val="3"/>
      </rPr>
      <t>Es de aclarar que las peticiones que ingresaron hasta el 17 de mayo, estan cobijadas por el Decreto 491 del 2022, las recibidas desde el 18 de mayo en adelante, aplica los términos de respuesta de la Ley 1755 del 2015. Por tanto al retomar el término legal establecido las solicitudes de acceso a la información son de</t>
    </r>
    <r>
      <rPr>
        <b/>
        <sz val="12"/>
        <color theme="1"/>
        <rFont val="Museo Sans 300"/>
        <family val="3"/>
      </rPr>
      <t xml:space="preserve"> diez (10) días hábiles.</t>
    </r>
  </si>
  <si>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</si>
  <si>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Observación</t>
  </si>
  <si>
    <r>
      <rPr>
        <sz val="12"/>
        <color theme="1"/>
        <rFont val="Museo Sans 300"/>
        <family val="3"/>
      </rPr>
      <t xml:space="preserve">Dentro de los tipos de petición disponibles en el Sistema Distrital para la gestión de Peticiones Ciudadanas "Bogotá te escucha", se encuentra el catalogado como </t>
    </r>
    <r>
      <rPr>
        <b/>
        <i/>
        <sz val="12"/>
        <color theme="1"/>
        <rFont val="Museo Sans 300"/>
        <family val="3"/>
      </rPr>
      <t>"Solicitud de acceso a la información”</t>
    </r>
    <r>
      <rPr>
        <sz val="12"/>
        <color theme="1"/>
        <rFont val="Museo Sans 300"/>
        <family val="3"/>
      </rPr>
      <t>, la cual es definida como:</t>
    </r>
    <r>
      <rPr>
        <b/>
        <sz val="12"/>
        <color theme="1"/>
        <rFont val="Museo Sans 300"/>
        <family val="3"/>
      </rPr>
      <t xml:space="preserve">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</si>
  <si>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8"/>
        <color theme="1"/>
        <rFont val="Museo Sans 300"/>
        <family val="3"/>
      </rPr>
      <t>Nota:</t>
    </r>
    <r>
      <rPr>
        <vertAlign val="superscript"/>
        <sz val="18"/>
        <color theme="1"/>
        <rFont val="Museo Sans 300"/>
        <family val="3"/>
      </rPr>
      <t xml:space="preserve"> De acuerdo al cambio normativo y la Ley 2207 del 17 de mayo del 2022, se retoman los tiempos normativos para respuesta, siendo para la tipología "Solicitud de Acceso a la Información" </t>
    </r>
    <r>
      <rPr>
        <b/>
        <vertAlign val="superscript"/>
        <sz val="18"/>
        <color theme="1"/>
        <rFont val="Museo Sans 300"/>
        <family val="3"/>
      </rPr>
      <t>diez (10) días hábiles.</t>
    </r>
  </si>
  <si>
    <r>
      <t xml:space="preserve">Gestión de Tiempo (días) </t>
    </r>
    <r>
      <rPr>
        <b/>
        <sz val="9"/>
        <color rgb="FFFF0000"/>
        <rFont val="Segoe UI"/>
        <family val="2"/>
      </rPr>
      <t>desde sol.acc.info</t>
    </r>
  </si>
  <si>
    <t>CERTIFICACIONES</t>
  </si>
  <si>
    <t>CERTIFICACION O CONCEPTO DE LA PROPIEDAD INMOBILIARIA DISTRITAL</t>
  </si>
  <si>
    <r>
      <t xml:space="preserve">fecha vencimiento </t>
    </r>
    <r>
      <rPr>
        <b/>
        <sz val="9"/>
        <color rgb="FFFF0000"/>
        <rFont val="Segoe UI"/>
        <family val="2"/>
      </rPr>
      <t>formula dias.lab</t>
    </r>
  </si>
  <si>
    <r>
      <t>Cálculo Fórmula</t>
    </r>
    <r>
      <rPr>
        <b/>
        <sz val="9"/>
        <color rgb="FFFF0000"/>
        <rFont val="Segoe UI"/>
        <family val="2"/>
      </rPr>
      <t xml:space="preserve">
F.Asig/F.resp G/H</t>
    </r>
  </si>
  <si>
    <t>Se respondió en términos</t>
  </si>
  <si>
    <t>Fecha Ingreso</t>
  </si>
  <si>
    <r>
      <rPr>
        <b/>
        <sz val="14"/>
        <color theme="0"/>
        <rFont val="Calibri (Cuerpo)"/>
      </rPr>
      <t>Número petición</t>
    </r>
    <r>
      <rPr>
        <sz val="14"/>
        <color theme="0"/>
        <rFont val="Calibri (Cuerpo)"/>
      </rPr>
      <t xml:space="preserve">
Numero de registro en el Sistema</t>
    </r>
  </si>
  <si>
    <r>
      <rPr>
        <b/>
        <sz val="14"/>
        <color theme="0"/>
        <rFont val="Calibri (Cuerpo)"/>
      </rPr>
      <t>Fecha ingreso</t>
    </r>
    <r>
      <rPr>
        <sz val="14"/>
        <color theme="0"/>
        <rFont val="Calibri (Cuerpo)"/>
      </rPr>
      <t xml:space="preserve"> Bogotá Te Escucha</t>
    </r>
  </si>
  <si>
    <r>
      <rPr>
        <b/>
        <sz val="14"/>
        <color theme="0"/>
        <rFont val="Calibri (Cuerpo)"/>
      </rPr>
      <t>Fecha Límite</t>
    </r>
    <r>
      <rPr>
        <sz val="14"/>
        <color theme="0"/>
        <rFont val="Calibri (Cuerpo)"/>
      </rPr>
      <t xml:space="preserve"> de Respuesta a partir de la norma</t>
    </r>
  </si>
  <si>
    <r>
      <rPr>
        <b/>
        <sz val="14"/>
        <color theme="0"/>
        <rFont val="Calibri (Cuerpo)"/>
      </rPr>
      <t>Fecha de Asignación</t>
    </r>
    <r>
      <rPr>
        <sz val="14"/>
        <color theme="0"/>
        <rFont val="Calibri (Cuerpo)"/>
      </rPr>
      <t xml:space="preserve"> a la Entidad</t>
    </r>
  </si>
  <si>
    <r>
      <rPr>
        <b/>
        <sz val="14"/>
        <color theme="0"/>
        <rFont val="Calibri (Cuerpo)"/>
      </rPr>
      <t>Gestión de Tiempo</t>
    </r>
    <r>
      <rPr>
        <sz val="14"/>
        <color theme="0"/>
        <rFont val="Calibri (Cuerpo)"/>
      </rPr>
      <t xml:space="preserve"> en días de la petición</t>
    </r>
  </si>
  <si>
    <r>
      <rPr>
        <b/>
        <sz val="14"/>
        <color theme="0"/>
        <rFont val="Calibri (Cuerpo)"/>
      </rPr>
      <t>Gestión de Tiempo</t>
    </r>
    <r>
      <rPr>
        <sz val="14"/>
        <color theme="0"/>
        <rFont val="Calibri (Cuerpo)"/>
      </rPr>
      <t xml:space="preserve"> en días de la petición de la Entidad</t>
    </r>
  </si>
  <si>
    <t>Terminos 1755 - 2015</t>
  </si>
  <si>
    <t>festivos 2023</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</si>
  <si>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</si>
  <si>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</si>
  <si>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</si>
  <si>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</si>
  <si>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</si>
  <si>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 xml:space="preserve"> "Gestionado" o "Pendiente" de respuesta definitiva por  parte de la Defensoría del Espacio Público o de las entidades competentes</t>
    </r>
  </si>
  <si>
    <t>Hora</t>
  </si>
  <si>
    <r>
      <rPr>
        <b/>
        <sz val="14"/>
        <color theme="1"/>
        <rFont val="Calibri"/>
        <family val="2"/>
        <scheme val="minor"/>
      </rPr>
      <t>REPORTE  GESTIÓN DE PETICIONES</t>
    </r>
    <r>
      <rPr>
        <sz val="11"/>
        <color theme="1"/>
        <rFont val="Calibri"/>
        <family val="2"/>
        <scheme val="minor"/>
      </rPr>
      <t xml:space="preserve">
Fecha:  2023-04-01    a   2023-04- 30
Estado de Petición:  Al Periodo
</t>
    </r>
  </si>
  <si>
    <t>WEB SERVICE</t>
  </si>
  <si>
    <t>E-MAIL</t>
  </si>
  <si>
    <t>Solucionado - Por respuesta definitiva</t>
  </si>
  <si>
    <t>Peticion SDQS - SDA</t>
  </si>
  <si>
    <t>2023ER84372</t>
  </si>
  <si>
    <t>Cordial saludo Apreciado(a) ciudadano(a)  atendiendo su peticion con SDQS 1891952023  se informa que corresponde a una peticion reiterativa  al haber ingresado con SDQS 702952023 y ser radicada con N° 20234000059622 del 23/03/2023 a la Subdireccion de Registro Inmobiliario de este Departamento se adjunta respuesta emitida por la defensoria del Espacio Publico mediante radicado No. 20232000044421 del 04/04/2023. Feliz dia.</t>
  </si>
  <si>
    <t xml:space="preserve">Cordial saludo Apreciado(a) ciudadano(a)  atendiendo su peticion con SDQS 1891952023  se informa que corresponde a una peticion reiterativa  al haber ingresado con SDQS 702952023 y ser radicada con N° 20234000059622 del 23/03/2023 a la Subdireccion de Registro Inmobiliario de este Departamento se adjunta respuesta emitida por la defensoria del Espacio Publico mediante radicado No. 20232000044421 del 04/04/2023. Feliz dia.  </t>
  </si>
  <si>
    <t>JUAN GUILLERMO RODRIGUEZ TRIANA</t>
  </si>
  <si>
    <t>juanrotriana@hotmail.com</t>
  </si>
  <si>
    <t>KR 5 23 47</t>
  </si>
  <si>
    <t>Por el distrito</t>
  </si>
  <si>
    <t>PERIODO ANTERIOR</t>
  </si>
  <si>
    <t>IDU CALLE 22</t>
  </si>
  <si>
    <t xml:space="preserve">ASUNTO  DERECHO DE PETICION. CERTIFICACION ? ESPACIO PUBLICO.  RESPETADOS SENORES  RECIBAN UN CORDIAL SALUDO.  NELSON ENRIQUE ENCISO DIAZ  MAYOR DE EDAD  VECINO DE ESTA CIUDAD  IDENTIFICADO COMO APARECE AL PIE DE MI CORRESPONDIENTE FIRMA  ACTUANDO EN CALIDAD DE CIUDADANO  Y DE ACUERDO AL CUMPLIMIENTO DEL OBJETO DE ESA ENTIDAD SOLICITO   PETICIONES  QUE MEDIANTE CERTIFICACION U OFICIO  ME INDIQUE QUE LOS PREDIOS UBICADOS EN LA CL 67A 113B 04 Y EN LA CL 67A 113B 12  IDENTIFICADOS CON LOS CHIP AAA0168TRFZ Y AAA0168TRHK  DEL DESARROLLO NUEVA LITUANIA  LOCALIDAD DE ENGATIVA  SON PREDIOS DE ESPACIO PUBLICO  Y QUE CORRESPONDE A UNA EXTENSION DE LA VIA CL 67A.  FUNDAMENTOS DE DERECHO  INVOCO COMO FUNDAMENTOS DE DERECHO EL ARTICULO 23 DE LA CONSTITUCION POLITICA DE COLOMBIA Y LAS DEMAS NORMAS CONCORDANTES.  NOTIFICACIONES  RECIBIRE NOTIFICACIONES EN LA CARRERA 70A NO. 5C ? 32  OFICINA 202  BARRIO NUEVA MARSELLA  DE LA CIUDAD DE BOGOTA DC.  TELEFONO 678 6856  CELULAR 312 596 2662  EMAIL TROYALTDA@GMAIL.COM. </t>
  </si>
  <si>
    <t>PROCESO ESTRATEGICO</t>
  </si>
  <si>
    <t xml:space="preserve">Reciba un cordial saludo  apreciado ciudadano(a) Su solicitud ha sido asignada a la Subdireccion de Registro Inmobiliario de la Defensoria del Espacio Publico con el radicado Orfeo DADEP No. 20234000105192 con el numero SDQS 2360522023 por ser reiterativa  al ingresar por correo electronico. Puede hacer seguimiento a su solicitud a traves de Bogota te escucha-Sistema de Quejas y Soluciones con los numeros SDQS 2360522023 y en https //www.dadep.gov.co/atencion-a-la-ciudadania/consulte-el-estado-de-su-radicado con el Orfeo No. 20234000105192 con el codigo de verificacion MpO6=I Feliz dia </t>
  </si>
  <si>
    <t>NELSON ENRIQUE ENCISO DIAZ</t>
  </si>
  <si>
    <t>troyaltda@gmail.com</t>
  </si>
  <si>
    <t>CR  73  NO 36   44  SUR OFI. 201</t>
  </si>
  <si>
    <t>ASUNTOS JURIDICOS</t>
  </si>
  <si>
    <t>PROCESOS JUDICIALES</t>
  </si>
  <si>
    <t>SECRETARIA DISTRITAL DE GOBIERNO - NIVEL CENTRAL</t>
  </si>
  <si>
    <t>ESCRITO</t>
  </si>
  <si>
    <t xml:space="preserve">REMISION DERECHO DE PETICION ???TEMA REPRESENTANTES JURIDICOS EN PROCESOS ADMINISTRATIVOS??? </t>
  </si>
  <si>
    <t>PROCESO MISIONAL</t>
  </si>
  <si>
    <t>SE CAMBIA EL TIPO DE PETICION A DERECHO DE PETICION DE INTERES PARTICULAR</t>
  </si>
  <si>
    <t xml:space="preserve">Reciba un cordial saludo Apreciado ciudadano (a)  Su solicitud ha sido asignada a la Oficina Juridica de la Defensoria del Espacio Publico con el radicado Orfeo Dadep No. 20234000115692 Puede hacer seguimiento a su solicitud a traves de Bogota te escucha-Sistema de Quejas y Soluciones con el numero Sdqs 2571142023 y en https //www.dadep.gov.co/atencion-a-la-ciudadania/consulte-el-estado-de-su-radicado con el Orfeo No. 20234000115692 con el codigo de verificacion O3x!hQ Feliz dia </t>
  </si>
  <si>
    <t>karen julieth rozo trivino</t>
  </si>
  <si>
    <t>karitarozo.87@gmail.com</t>
  </si>
  <si>
    <t>Puede Consolidar | Trasladar Entidades</t>
  </si>
  <si>
    <t>SUBDIRECCION DE REGISTRO INMOBILIARIO</t>
  </si>
  <si>
    <t>JUAN CAMILO MANTILLA GONZALEZ</t>
  </si>
  <si>
    <t>En tramite - Por asignacion</t>
  </si>
  <si>
    <t>Clasificacion</t>
  </si>
  <si>
    <t>Cordial saludo  se da respuesta mediante radicado 20232000076841</t>
  </si>
  <si>
    <t>jmantilla30</t>
  </si>
  <si>
    <t>Ingresada</t>
  </si>
  <si>
    <t>6-10.</t>
  </si>
  <si>
    <t>Mayo 2023</t>
  </si>
  <si>
    <t xml:space="preserve">ASUNTO  DERECHO DE PETICION. CERTIFICACION ? ESPACIO PUBLICO.  RESPETADOS SENORES  RECIBAN UN CORDIAL SALUDO.  XXXXXXXXXXXXXXXXXX  MAYOR DE EDAD  VECINO DE ESTA CIUDAD  IDENTIFICADO COMO APARECE AL PIE DE MI CORRESPONDIENTE FIRMA  ACTUANDO EN CALIDAD DE CIUDADANO  Y DE ACUERDO AL CUMPLIMIENTO DEL OBJETO DE ESA ENTIDAD SOLICITO   PETICIONES  QUE MEDIANTE CERTIFICACION U OFICIO  ME INDIQUE QUE LOS PREDIOS UBICADOS EN LA CL XXXXXXXXXXXXXX  IDENTIFICADOS CON LOS CHIPXXXXXX Y XXXXXX  DEL DESARROLLO NUEVA LITUANIA  LOCALIDAD DE ENGATIVA  SON PREDIOS DE ESPACIO PUBLICO  Y QUE CORRESPONDE A UNA EXTENSION DE LA VIA CL 67A.  FUNDAMENTOS DE DERECHO  INVOCO COMO FUNDAMENTOS DE DERECHO EL ARTICULO 23 DE LA CONSTITUCION POLITICA DE COLOMBIA Y LAS DEMAS NORMAS CONCORDANTES.  NOTIFICACIONES  RECIBIRE NOTIFICACIONES EN LA CARRERA XXXXXXXXXXXX  BARRIO NUEVA MARSELLA  DE LA CIUDAD DE BOGOTA DC.  TELEFONO XXXX  CELULAR XXXXX  EMAIL XXXX. </t>
  </si>
  <si>
    <t>Se respondió en términos, fue trasladada por parte de la Secretaría de Distrital de Ambiente el día 24-05-2023 a las 8:44:33 AM</t>
  </si>
  <si>
    <r>
      <rPr>
        <b/>
        <vertAlign val="superscript"/>
        <sz val="18"/>
        <rFont val="Museo Sans 300"/>
        <family val="3"/>
      </rPr>
      <t>Nota:</t>
    </r>
    <r>
      <rPr>
        <vertAlign val="superscript"/>
        <sz val="18"/>
        <rFont val="Museo Sans 300"/>
        <family val="3"/>
      </rPr>
      <t xml:space="preserve"> Según la Ley 1755 del 2015 el término de respuesta es diez (10) días hábiles.</t>
    </r>
  </si>
  <si>
    <r>
      <rPr>
        <b/>
        <sz val="11"/>
        <color theme="1"/>
        <rFont val="Calibri"/>
        <family val="2"/>
        <scheme val="minor"/>
      </rPr>
      <t xml:space="preserve">Fecha de Elaboración: </t>
    </r>
    <r>
      <rPr>
        <sz val="11"/>
        <color theme="1"/>
        <rFont val="Calibri"/>
        <family val="2"/>
        <scheme val="minor"/>
      </rPr>
      <t>07 de junio del 2023</t>
    </r>
  </si>
  <si>
    <r>
      <t>Durante el mes de mayo de 2023, se recibieron</t>
    </r>
    <r>
      <rPr>
        <b/>
        <sz val="12"/>
        <rFont val="Museo Sans 300"/>
      </rPr>
      <t xml:space="preserve"> tres (03) solicitudes</t>
    </r>
    <r>
      <rPr>
        <sz val="12"/>
        <rFont val="Museo Sans 300"/>
        <family val="3"/>
      </rPr>
      <t xml:space="preserve"> clasificadas como de acceso a la información.
</t>
    </r>
  </si>
  <si>
    <t xml:space="preserve">El estado en el cual se encuentran las solicitudes clasificadas como de acceso a la información, es el que se detalla a continuación:
► Una (00)  se trasladaron a otras entidades por competencia.
► Tres (03)  Respondidas a la fecha del reporte.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</si>
</sst>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h:mm:ss;@"/>
  </numFmts>
  <fonts count="43">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sz val="15"/>
      <color theme="3"/>
      <name val="Calibri"/>
      <family val="2"/>
      <scheme val="minor"/>
    </font>
    <font>
      <sz val="11"/>
      <color rgb="FF000000"/>
      <name val="Calibri"/>
      <family val="2"/>
      <scheme val="minor"/>
    </font>
    <font>
      <b/>
      <sz val="28"/>
      <color theme="3"/>
      <name val="Calibri"/>
      <family val="2"/>
      <scheme val="minor"/>
    </font>
    <font>
      <sz val="48"/>
      <color theme="1"/>
      <name val="Calibri"/>
      <family val="2"/>
      <scheme val="minor"/>
    </font>
    <font>
      <b/>
      <sz val="9"/>
      <color rgb="FF000000"/>
      <name val="Segoe UI"/>
      <family val="2"/>
    </font>
    <font>
      <b/>
      <sz val="9"/>
      <color rgb="FFFF0000"/>
      <name val="Segoe UI"/>
      <family val="2"/>
    </font>
    <font>
      <b/>
      <sz val="12"/>
      <color rgb="FF333333"/>
      <name val="Arial"/>
      <family val="2"/>
    </font>
    <font>
      <sz val="9"/>
      <color rgb="FF000000"/>
      <name val="Segoe UI"/>
      <family val="2"/>
    </font>
    <font>
      <sz val="9"/>
      <color rgb="FFFF0000"/>
      <name val="Segoe UI"/>
      <family val="2"/>
    </font>
    <font>
      <sz val="9"/>
      <name val="Segoe UI"/>
      <family val="2"/>
    </font>
    <font>
      <sz val="9"/>
      <color theme="1"/>
      <name val="Segoe UI"/>
      <family val="2"/>
    </font>
    <font>
      <b/>
      <sz val="9"/>
      <color indexed="81"/>
      <name val="Tahoma"/>
      <family val="2"/>
    </font>
    <font>
      <sz val="9"/>
      <color indexed="81"/>
      <name val="Tahoma"/>
      <family val="2"/>
    </font>
    <font>
      <b/>
      <sz val="26"/>
      <color theme="1"/>
      <name val="Museo Sans 300"/>
      <family val="3"/>
    </font>
    <font>
      <i/>
      <sz val="12"/>
      <color theme="2" tint="-0.749992370372631"/>
      <name val="Museo Sans 300"/>
      <family val="3"/>
    </font>
    <font>
      <vertAlign val="superscript"/>
      <sz val="18"/>
      <color theme="1"/>
      <name val="Museo Sans 300"/>
      <family val="3"/>
    </font>
    <font>
      <b/>
      <vertAlign val="superscript"/>
      <sz val="18"/>
      <color theme="1"/>
      <name val="Museo Sans 300"/>
      <family val="3"/>
    </font>
    <font>
      <sz val="8"/>
      <name val="Calibri"/>
      <family val="2"/>
      <scheme val="minor"/>
    </font>
    <font>
      <sz val="12"/>
      <name val="Museo Sans 300"/>
      <family val="3"/>
    </font>
    <font>
      <b/>
      <sz val="16"/>
      <name val="Museo Sans 300"/>
      <family val="3"/>
    </font>
    <font>
      <sz val="10"/>
      <color theme="1"/>
      <name val="Museo Sans 300"/>
      <family val="3"/>
    </font>
    <font>
      <sz val="14"/>
      <color theme="0"/>
      <name val="Calibri (Cuerpo)"/>
    </font>
    <font>
      <b/>
      <sz val="14"/>
      <color theme="0"/>
      <name val="Calibri (Cuerpo)"/>
    </font>
    <font>
      <b/>
      <sz val="11"/>
      <color theme="1"/>
      <name val="Calibri"/>
      <family val="2"/>
      <scheme val="minor"/>
    </font>
    <font>
      <b/>
      <sz val="48"/>
      <color theme="1"/>
      <name val="Calibri"/>
      <family val="2"/>
      <scheme val="minor"/>
    </font>
    <font>
      <sz val="9"/>
      <color theme="0"/>
      <name val="Segoe UI"/>
      <family val="2"/>
    </font>
    <font>
      <b/>
      <sz val="12"/>
      <name val="Museo Sans 300"/>
    </font>
    <font>
      <sz val="14"/>
      <name val="Museo Sans 300"/>
    </font>
    <font>
      <vertAlign val="superscript"/>
      <sz val="18"/>
      <name val="Museo Sans 300"/>
      <family val="3"/>
    </font>
    <font>
      <b/>
      <vertAlign val="superscript"/>
      <sz val="18"/>
      <name val="Museo Sans 300"/>
      <family val="3"/>
    </font>
  </fonts>
  <fills count="11">
    <fill>
      <patternFill patternType="none"/>
    </fill>
    <fill>
      <patternFill patternType="gray125"/>
    </fill>
    <fill>
      <patternFill patternType="solid">
        <fgColor rgb="FFEA0A2A"/>
        <bgColor indexed="64"/>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7"/>
        <bgColor indexed="64"/>
      </patternFill>
    </fill>
    <fill>
      <patternFill patternType="solid">
        <fgColor rgb="FFFFFF00"/>
        <bgColor theme="4" tint="0.79998168889431442"/>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style="thin">
        <color theme="4" tint="0.399975585192419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5" applyNumberFormat="0" applyFill="0" applyAlignment="0" applyProtection="0"/>
  </cellStyleXfs>
  <cellXfs count="109">
    <xf numFmtId="0" fontId="0" fillId="0" borderId="0" xfId="0"/>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2" borderId="1" xfId="0" applyFont="1" applyFill="1" applyBorder="1" applyAlignment="1">
      <alignment horizontal="center" vertical="center" wrapText="1"/>
    </xf>
    <xf numFmtId="0" fontId="9"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quotePrefix="1" applyFont="1"/>
    <xf numFmtId="0" fontId="0" fillId="3" borderId="0" xfId="0" applyFill="1"/>
    <xf numFmtId="0" fontId="15" fillId="3" borderId="0" xfId="1" applyFont="1" applyFill="1" applyBorder="1"/>
    <xf numFmtId="0" fontId="16" fillId="3" borderId="0" xfId="0" applyFont="1" applyFill="1"/>
    <xf numFmtId="0" fontId="17" fillId="4" borderId="0" xfId="0" applyFont="1" applyFill="1" applyAlignment="1">
      <alignment horizontal="center" vertical="center" wrapText="1"/>
    </xf>
    <xf numFmtId="0" fontId="20" fillId="5" borderId="1" xfId="0" applyFont="1" applyFill="1" applyBorder="1" applyAlignment="1">
      <alignment horizontal="center" vertical="center" wrapText="1"/>
    </xf>
    <xf numFmtId="0" fontId="20" fillId="5" borderId="0" xfId="0" applyFont="1" applyFill="1" applyAlignment="1">
      <alignment horizontal="center" vertical="center" wrapText="1"/>
    </xf>
    <xf numFmtId="14" fontId="20" fillId="4"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20" fillId="3" borderId="0" xfId="0" applyFont="1" applyFill="1" applyAlignment="1">
      <alignment horizontal="center" vertical="center" wrapText="1"/>
    </xf>
    <xf numFmtId="0" fontId="23" fillId="3" borderId="0" xfId="0" applyFont="1" applyFill="1"/>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26" fillId="0" borderId="0" xfId="0" applyFont="1"/>
    <xf numFmtId="14" fontId="11" fillId="0" borderId="1" xfId="0" applyNumberFormat="1" applyFont="1" applyBorder="1" applyAlignment="1">
      <alignment horizontal="center" vertical="center" wrapText="1"/>
    </xf>
    <xf numFmtId="0" fontId="0" fillId="0" borderId="0" xfId="0" applyAlignment="1">
      <alignment horizontal="justify" vertical="center"/>
    </xf>
    <xf numFmtId="1" fontId="11" fillId="0" borderId="1" xfId="0" applyNumberFormat="1" applyFont="1" applyBorder="1" applyAlignment="1">
      <alignment horizontal="center" vertical="center" wrapText="1"/>
    </xf>
    <xf numFmtId="1" fontId="22" fillId="5" borderId="1" xfId="0" applyNumberFormat="1" applyFont="1" applyFill="1" applyBorder="1" applyAlignment="1">
      <alignment horizontal="center" vertical="center" wrapText="1"/>
    </xf>
    <xf numFmtId="0" fontId="0" fillId="8" borderId="0" xfId="0" applyFill="1"/>
    <xf numFmtId="14" fontId="11"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3" fillId="0" borderId="0" xfId="0" applyFont="1"/>
    <xf numFmtId="14" fontId="33" fillId="0" borderId="0" xfId="0" applyNumberFormat="1" applyFont="1"/>
    <xf numFmtId="14" fontId="20" fillId="5" borderId="1" xfId="0" applyNumberFormat="1" applyFont="1" applyFill="1" applyBorder="1" applyAlignment="1">
      <alignment horizontal="center" vertical="center" wrapText="1"/>
    </xf>
    <xf numFmtId="14" fontId="0" fillId="6" borderId="1" xfId="0" applyNumberFormat="1" applyFill="1" applyBorder="1"/>
    <xf numFmtId="0" fontId="34" fillId="2" borderId="1" xfId="0"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14" fontId="35"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0" fillId="0" borderId="0" xfId="0" applyAlignment="1">
      <alignment horizontal="center" vertical="center"/>
    </xf>
    <xf numFmtId="0" fontId="33" fillId="0" borderId="0" xfId="0" applyFont="1" applyAlignment="1">
      <alignment horizontal="center" vertical="center"/>
    </xf>
    <xf numFmtId="14" fontId="0" fillId="6" borderId="1" xfId="0" applyNumberFormat="1" applyFill="1" applyBorder="1" applyAlignment="1">
      <alignment horizontal="center" vertical="center"/>
    </xf>
    <xf numFmtId="14" fontId="0" fillId="0" borderId="1" xfId="0" applyNumberFormat="1" applyBorder="1"/>
    <xf numFmtId="14" fontId="0" fillId="9" borderId="1" xfId="0" applyNumberFormat="1" applyFill="1" applyBorder="1" applyAlignment="1">
      <alignment horizontal="center" vertical="center"/>
    </xf>
    <xf numFmtId="0" fontId="0" fillId="3" borderId="0" xfId="0" applyFill="1" applyAlignment="1">
      <alignment horizontal="right"/>
    </xf>
    <xf numFmtId="14" fontId="0" fillId="3" borderId="0" xfId="0" applyNumberFormat="1" applyFill="1"/>
    <xf numFmtId="0" fontId="14" fillId="3" borderId="6" xfId="0" applyFont="1" applyFill="1" applyBorder="1" applyAlignment="1">
      <alignment horizontal="center" vertical="top" wrapText="1"/>
    </xf>
    <xf numFmtId="0" fontId="14" fillId="3" borderId="0" xfId="0" applyFont="1" applyFill="1"/>
    <xf numFmtId="0" fontId="0" fillId="3" borderId="0" xfId="0" applyFill="1" applyAlignment="1">
      <alignment horizontal="center" vertical="center" wrapText="1"/>
    </xf>
    <xf numFmtId="0" fontId="0" fillId="3" borderId="0" xfId="0" applyFill="1" applyAlignment="1">
      <alignment vertical="center" wrapText="1"/>
    </xf>
    <xf numFmtId="0" fontId="0" fillId="3" borderId="0" xfId="0" applyFill="1" applyAlignment="1">
      <alignment wrapText="1"/>
    </xf>
    <xf numFmtId="14" fontId="19" fillId="3" borderId="0" xfId="0" applyNumberFormat="1" applyFont="1" applyFill="1" applyAlignment="1">
      <alignment horizontal="center" vertical="center" wrapText="1"/>
    </xf>
    <xf numFmtId="14" fontId="23" fillId="3" borderId="0" xfId="0" applyNumberFormat="1" applyFont="1" applyFill="1"/>
    <xf numFmtId="0" fontId="0" fillId="3" borderId="0" xfId="0" applyFill="1" applyAlignment="1">
      <alignment horizontal="center" vertical="center"/>
    </xf>
    <xf numFmtId="0" fontId="36" fillId="3" borderId="0" xfId="0" applyFont="1" applyFill="1" applyAlignment="1">
      <alignment horizontal="center" vertical="center"/>
    </xf>
    <xf numFmtId="0" fontId="37" fillId="3" borderId="0" xfId="0" applyFont="1" applyFill="1" applyAlignment="1">
      <alignment horizontal="center" vertical="center"/>
    </xf>
    <xf numFmtId="0" fontId="33" fillId="3" borderId="0" xfId="0" applyFont="1" applyFill="1"/>
    <xf numFmtId="14" fontId="33" fillId="0" borderId="0" xfId="0" applyNumberFormat="1" applyFont="1" applyAlignment="1">
      <alignment horizontal="center" vertical="center"/>
    </xf>
    <xf numFmtId="0" fontId="36" fillId="0" borderId="0" xfId="0" applyFont="1"/>
    <xf numFmtId="14" fontId="36" fillId="0" borderId="0" xfId="0" applyNumberFormat="1" applyFont="1"/>
    <xf numFmtId="165" fontId="36" fillId="7" borderId="0" xfId="0" applyNumberFormat="1" applyFont="1" applyFill="1"/>
    <xf numFmtId="1" fontId="36" fillId="0" borderId="0" xfId="0" applyNumberFormat="1" applyFont="1"/>
    <xf numFmtId="0" fontId="17" fillId="4"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164" fontId="0" fillId="0" borderId="1" xfId="0" applyNumberFormat="1" applyBorder="1"/>
    <xf numFmtId="14" fontId="33" fillId="3" borderId="0" xfId="0" applyNumberFormat="1" applyFont="1" applyFill="1" applyAlignment="1">
      <alignment horizontal="center" vertical="center"/>
    </xf>
    <xf numFmtId="0" fontId="2" fillId="0" borderId="0" xfId="0" applyFont="1" applyFill="1" applyBorder="1"/>
    <xf numFmtId="0" fontId="1"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14" fontId="2" fillId="0" borderId="0" xfId="0" applyNumberFormat="1" applyFont="1" applyFill="1" applyBorder="1"/>
    <xf numFmtId="14" fontId="2" fillId="0" borderId="0" xfId="0" applyNumberFormat="1" applyFont="1" applyFill="1" applyBorder="1" applyAlignment="1">
      <alignment horizontal="center" vertical="center"/>
    </xf>
    <xf numFmtId="1" fontId="38" fillId="0" borderId="0" xfId="0" applyNumberFormat="1" applyFont="1" applyFill="1" applyBorder="1" applyAlignment="1">
      <alignment horizontal="center" vertical="center" wrapText="1"/>
    </xf>
    <xf numFmtId="164" fontId="2" fillId="0" borderId="0" xfId="0" applyNumberFormat="1" applyFont="1" applyFill="1" applyBorder="1"/>
    <xf numFmtId="14" fontId="0" fillId="0" borderId="0" xfId="0" applyNumberForma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0" fontId="0" fillId="0" borderId="0" xfId="0" applyAlignment="1">
      <alignment horizontal="right"/>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41" fillId="3" borderId="0" xfId="0" applyFont="1" applyFill="1" applyAlignment="1">
      <alignment horizontal="left" vertical="center"/>
    </xf>
    <xf numFmtId="0" fontId="5" fillId="0" borderId="0" xfId="0" applyFont="1" applyAlignment="1">
      <alignment horizontal="center" vertical="center"/>
    </xf>
    <xf numFmtId="0" fontId="32"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0" borderId="0" xfId="0" applyFont="1" applyAlignment="1">
      <alignment horizontal="left"/>
    </xf>
    <xf numFmtId="0" fontId="40" fillId="0" borderId="0" xfId="0" applyFont="1" applyAlignment="1">
      <alignment horizontal="justify" vertical="top" wrapText="1"/>
    </xf>
    <xf numFmtId="0" fontId="31" fillId="0" borderId="0" xfId="0" applyFont="1" applyAlignment="1">
      <alignment horizontal="justify" vertical="justify" wrapText="1"/>
    </xf>
    <xf numFmtId="0" fontId="28" fillId="0" borderId="0" xfId="0" applyFont="1" applyAlignment="1">
      <alignment horizontal="justify" vertical="center" wrapText="1"/>
    </xf>
    <xf numFmtId="0" fontId="6" fillId="8" borderId="0" xfId="0" applyFont="1" applyFill="1" applyAlignment="1">
      <alignment horizontal="left" vertical="center"/>
    </xf>
    <xf numFmtId="0" fontId="4" fillId="0" borderId="0" xfId="0" applyFont="1" applyAlignment="1">
      <alignment horizontal="justify" vertical="center" wrapText="1"/>
    </xf>
    <xf numFmtId="0" fontId="11" fillId="0" borderId="0" xfId="0" applyFont="1" applyAlignment="1">
      <alignment horizontal="justify"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1" fontId="11"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cellXfs>
  <cellStyles count="2">
    <cellStyle name="Encabezado 1" xfId="1" builtinId="16"/>
    <cellStyle name="Normal" xfId="0" builtinId="0"/>
  </cellStyles>
  <dxfs count="113">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i val="0"/>
        <strike val="0"/>
        <condense val="0"/>
        <extend val="0"/>
        <outline val="0"/>
        <shadow val="0"/>
        <u val="none"/>
        <vertAlign val="baseline"/>
        <sz val="10"/>
        <color theme="1"/>
        <name val="Calibri"/>
        <family val="2"/>
        <scheme val="minor"/>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3</c:v>
                </c:pt>
                <c:pt idx="1">
                  <c:v>0</c:v>
                </c:pt>
                <c:pt idx="2">
                  <c:v>3</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Mayo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24</xdr:row>
      <xdr:rowOff>184826</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73735" y="3373755"/>
          <a:ext cx="7720966" cy="1383071"/>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mayo</a:t>
          </a:r>
          <a:r>
            <a:rPr lang="es-CO" sz="1600" b="1" i="0" kern="1200">
              <a:solidFill>
                <a:schemeClr val="bg1"/>
              </a:solidFill>
              <a:latin typeface="Museo Sans Condensed 500" panose="02000000000000000000" pitchFamily="2" charset="77"/>
              <a:ea typeface="+mj-ea"/>
              <a:cs typeface="+mj-cs"/>
            </a:rPr>
            <a:t> de 2023</a:t>
          </a:r>
          <a:r>
            <a:rPr lang="es-CO" sz="1600" b="0" i="0" kern="1200">
              <a:solidFill>
                <a:schemeClr val="bg1"/>
              </a:solidFill>
              <a:latin typeface="Museo Sans Condensed 500" panose="02000000000000000000" pitchFamily="2" charset="77"/>
              <a:ea typeface="+mj-ea"/>
              <a:cs typeface="+mj-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0</xdr:rowOff>
    </xdr:from>
    <xdr:to>
      <xdr:col>9</xdr:col>
      <xdr:colOff>364435</xdr:colOff>
      <xdr:row>9</xdr:row>
      <xdr:rowOff>83037</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0"/>
          <a:ext cx="22494006" cy="1971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8048624</xdr:colOff>
      <xdr:row>10</xdr:row>
      <xdr:rowOff>221637</xdr:rowOff>
    </xdr:from>
    <xdr:to>
      <xdr:col>9</xdr:col>
      <xdr:colOff>322118</xdr:colOff>
      <xdr:row>12</xdr:row>
      <xdr:rowOff>44044</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7922874" y="2460012"/>
          <a:ext cx="4354369" cy="58440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2</xdr:col>
      <xdr:colOff>1080880</xdr:colOff>
      <xdr:row>10</xdr:row>
      <xdr:rowOff>102225</xdr:rowOff>
    </xdr:from>
    <xdr:ext cx="10618995" cy="718466"/>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2255" y="2340600"/>
          <a:ext cx="10618995" cy="718466"/>
        </a:xfrm>
        <a:prstGeom prst="rect">
          <a:avLst/>
        </a:prstGeom>
        <a:noFill/>
      </xdr:spPr>
      <xdr:txBody>
        <a:bodyPr wrap="square" lIns="91440" tIns="45720" rIns="91440" bIns="45720" anchor="ctr" anchorCtr="0">
          <a:spAutoFit/>
        </a:bodyPr>
        <a:lstStyle/>
        <a:p>
          <a:pPr algn="l"/>
          <a:r>
            <a:rPr lang="es-ES" sz="40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4404553</xdr:colOff>
      <xdr:row>10</xdr:row>
      <xdr:rowOff>96828</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4278803" y="2335203"/>
          <a:ext cx="4415699" cy="781111"/>
        </a:xfrm>
        <a:prstGeom prst="rect">
          <a:avLst/>
        </a:prstGeom>
        <a:noFill/>
      </xdr:spPr>
      <xdr:txBody>
        <a:bodyPr wrap="square" lIns="91440" tIns="45720" rIns="91440" bIns="45720" anchor="ctr" anchorCtr="0">
          <a:spAutoFit/>
        </a:bodyPr>
        <a:lstStyle/>
        <a:p>
          <a:pPr marL="0" indent="0" algn="ctr"/>
          <a:r>
            <a:rPr lang="en-US" sz="4400" b="1" kern="1200">
              <a:solidFill>
                <a:srgbClr val="F7B81C"/>
              </a:solidFill>
              <a:latin typeface="Museo Sans Condensed 500" panose="02000000000000000000" pitchFamily="2" charset="77"/>
              <a:ea typeface="+mj-ea"/>
              <a:cs typeface="+mj-cs"/>
            </a:rPr>
            <a:t>Mayo 2023</a:t>
          </a:r>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Mayo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7</xdr:col>
      <xdr:colOff>167639</xdr:colOff>
      <xdr:row>11</xdr:row>
      <xdr:rowOff>161816</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8704420" y="2126347"/>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Mayo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11</xdr:col>
      <xdr:colOff>227172</xdr:colOff>
      <xdr:row>12</xdr:row>
      <xdr:rowOff>121285</xdr:rowOff>
    </xdr:from>
    <xdr:to>
      <xdr:col>11</xdr:col>
      <xdr:colOff>3384709</xdr:colOff>
      <xdr:row>15</xdr:row>
      <xdr:rowOff>46832</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11907203" y="2264410"/>
          <a:ext cx="3157537" cy="461328"/>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2</xdr:col>
      <xdr:colOff>3969</xdr:colOff>
      <xdr:row>0</xdr:row>
      <xdr:rowOff>73025</xdr:rowOff>
    </xdr:from>
    <xdr:to>
      <xdr:col>12</xdr:col>
      <xdr:colOff>57780</xdr:colOff>
      <xdr:row>11</xdr:row>
      <xdr:rowOff>71438</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468313" y="73025"/>
          <a:ext cx="14674686" cy="1962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depbta-my.sharepoint.com/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depbta-my.sharepoint.com/PERFIL%20ALBEIRO/Desktop/CUADRO%20ATENCION%20AL%20CIUDADANO%2019-1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fpinzon/Downloads/AJUSTE%20TIEMPO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122022084253_Gestion_de_Petic"/>
      <sheetName val="27122022084253_Gestion_de_P (2"/>
      <sheetName val="Hoja3"/>
      <sheetName val="AJUSTE TIEMPOS2"/>
    </sheetNames>
    <sheetDataSet>
      <sheetData sheetId="0">
        <row r="1">
          <cell r="A1" t="str">
            <v>Gestión de Peticiones</v>
          </cell>
        </row>
      </sheetData>
      <sheetData sheetId="1">
        <row r="1">
          <cell r="A1" t="str">
            <v>Gestión de Peticiones</v>
          </cell>
        </row>
      </sheetData>
      <sheetData sheetId="2">
        <row r="1">
          <cell r="A1" t="str">
            <v>Tipo</v>
          </cell>
          <cell r="B1" t="str">
            <v>mayor 16</v>
          </cell>
          <cell r="C1" t="str">
            <v>menor 16</v>
          </cell>
        </row>
        <row r="2">
          <cell r="A2" t="str">
            <v>CONSULTA</v>
          </cell>
          <cell r="B2">
            <v>59</v>
          </cell>
          <cell r="C2">
            <v>29</v>
          </cell>
        </row>
        <row r="3">
          <cell r="A3" t="str">
            <v>DENUNCIA POR ACTOS DE CORRUPCION</v>
          </cell>
          <cell r="B3">
            <v>29</v>
          </cell>
          <cell r="C3">
            <v>14</v>
          </cell>
        </row>
        <row r="4">
          <cell r="A4" t="str">
            <v>DERECHO DE PETICION DE INTERES GENERAL</v>
          </cell>
          <cell r="B4">
            <v>29</v>
          </cell>
          <cell r="C4">
            <v>14</v>
          </cell>
        </row>
        <row r="5">
          <cell r="A5" t="str">
            <v>DERECHO DE PETICION DE INTERES PARTICULAR</v>
          </cell>
          <cell r="B5">
            <v>29</v>
          </cell>
          <cell r="C5">
            <v>14</v>
          </cell>
        </row>
        <row r="6">
          <cell r="A6" t="str">
            <v>FELICITACION</v>
          </cell>
          <cell r="B6">
            <v>29</v>
          </cell>
          <cell r="C6">
            <v>14</v>
          </cell>
        </row>
        <row r="7">
          <cell r="A7" t="str">
            <v>QUEJA</v>
          </cell>
          <cell r="B7">
            <v>29</v>
          </cell>
          <cell r="C7">
            <v>14</v>
          </cell>
        </row>
        <row r="8">
          <cell r="A8" t="str">
            <v>RECLAMO</v>
          </cell>
          <cell r="B8">
            <v>29</v>
          </cell>
          <cell r="C8">
            <v>14</v>
          </cell>
        </row>
        <row r="9">
          <cell r="A9" t="str">
            <v>SOLICITUD DE ACCESO A LA INFORMACION</v>
          </cell>
          <cell r="B9">
            <v>19</v>
          </cell>
          <cell r="C9">
            <v>9</v>
          </cell>
        </row>
        <row r="10">
          <cell r="A10" t="str">
            <v>SOLICITUD DE COPIA</v>
          </cell>
          <cell r="B10">
            <v>19</v>
          </cell>
          <cell r="C10">
            <v>9</v>
          </cell>
        </row>
        <row r="11">
          <cell r="A11" t="str">
            <v>SUGERENCIA</v>
          </cell>
          <cell r="B11">
            <v>29</v>
          </cell>
          <cell r="C11">
            <v>14</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Claudia Patricia Quintero Caceres" id="{33AC53CE-14EA-4660-9C60-6E2F72526424}" userId="S::cpquintero@dadep.gov.co::02f5cdac-68de-483d-9f8e-c249a6b268c6"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4CC868-5733-404F-8F19-71B32E2DEDF4}" name="Tabla510" displayName="Tabla510" ref="B2:CW10" totalsRowShown="0" headerRowDxfId="112" dataDxfId="111">
  <autoFilter ref="B2:CW10" xr:uid="{C84CC868-5733-404F-8F19-71B32E2DEDF4}"/>
  <tableColumns count="100">
    <tableColumn id="100" xr3:uid="{B2E44DE6-E047-4529-A0B7-A5D4F2A294C0}" name="Número petición" dataDxfId="110"/>
    <tableColumn id="1" xr3:uid="{BE7C3A3E-EB87-48D0-97C2-BA8822D1FB28}" name="Sector" dataDxfId="109"/>
    <tableColumn id="2" xr3:uid="{D9831046-85A9-4B0D-9993-E8B9115BCE7E}" name="Tipo de entidad" dataDxfId="108"/>
    <tableColumn id="3" xr3:uid="{617CCEED-6AAE-4F7E-9CAA-7FA1173F9D01}" name="Entidad" dataDxfId="107"/>
    <tableColumn id="4" xr3:uid="{66E3FA8B-DCE3-446D-8FB4-AAB44C1AD4A1}" name="Tipo de dependencia" dataDxfId="106"/>
    <tableColumn id="5" xr3:uid="{BFEA6E43-D49F-4C12-B93A-06F457249EBF}" name="Dependencia" dataDxfId="105"/>
    <tableColumn id="6" xr3:uid="{0C305048-BD41-48B0-99D6-9E919A620D2C}" name="Dependencia hija" dataDxfId="104"/>
    <tableColumn id="7" xr3:uid="{F1BB553A-B8CB-4D2E-A723-AC2F0A24AC74}" name="Tema" dataDxfId="103"/>
    <tableColumn id="8" xr3:uid="{4D87DA3C-865C-4351-8E21-92A5E41A0C6F}" name="Categoría subtema" dataDxfId="102"/>
    <tableColumn id="9" xr3:uid="{54BD3EF3-EA27-4A77-89FB-0ECFFBBB2001}" name="Subtema" dataDxfId="101"/>
    <tableColumn id="10" xr3:uid="{C9D7A3D2-C9E7-4A12-982C-E56A4A762001}" name="Funcionario" dataDxfId="100"/>
    <tableColumn id="11" xr3:uid="{3742B92E-E12A-4814-856D-DA738FE91E3B}" name="Estado del Usuario" dataDxfId="99"/>
    <tableColumn id="12" xr3:uid="{E1E4AE48-01B5-4A66-B328-E48BA426FCB9}" name="Punto atención" dataDxfId="98"/>
    <tableColumn id="13" xr3:uid="{1CC14F33-DD91-4216-8C7E-33DD9B31E589}" name="Canal" dataDxfId="97"/>
    <tableColumn id="14" xr3:uid="{7E9C8489-3ACC-435F-A969-9DBC3D80840B}" name="Tipo petición" dataDxfId="96"/>
    <tableColumn id="15" xr3:uid="{96D63133-761D-47AA-A7AC-4889D51D7BA6}" name="Estado petición inicial" dataDxfId="95"/>
    <tableColumn id="16" xr3:uid="{0A37E822-200C-4B79-9A77-81E3DD75A605}" name="Estado petición final" dataDxfId="94"/>
    <tableColumn id="17" xr3:uid="{6D4DF3CD-135B-4799-B852-49573ACE6B4E}" name="Estado de la petición" dataDxfId="93"/>
    <tableColumn id="18" xr3:uid="{254CAB37-6A13-4405-91CB-6BCC0E7CE406}" name="Asunto" dataDxfId="92"/>
    <tableColumn id="19" xr3:uid="{B40884A5-82CB-42A3-BA28-03A5A94CE1DC}" name="Proceso de calidad" dataDxfId="91"/>
    <tableColumn id="20" xr3:uid="{6744770A-0EE9-41EE-B2A1-8C9432476392}" name="Trámite o servicio" dataDxfId="90"/>
    <tableColumn id="21" xr3:uid="{D8BD0C2C-474A-4148-9873-5080040DC109}" name="Es trámite" dataDxfId="89"/>
    <tableColumn id="22" xr3:uid="{1132BA8A-10F9-44D3-80B8-FD616F323E6E}" name="Adjunto" dataDxfId="88"/>
    <tableColumn id="23" xr3:uid="{72172DC3-FE26-48A5-BC92-78DA8006AD93}" name="Tiene procedencia" dataDxfId="87"/>
    <tableColumn id="24" xr3:uid="{2DA31129-678B-4DDF-9A0F-049168A2AEED}" name="Entidad procedencia" dataDxfId="86"/>
    <tableColumn id="25" xr3:uid="{67C913DB-C05E-4FAC-A42F-F3F8F9B32D19}" name="Radicado de procedencia" dataDxfId="85"/>
    <tableColumn id="26" xr3:uid="{22C3E861-F855-4D27-94E2-AF04B4EA31AA}" name="Es copia" dataDxfId="84"/>
    <tableColumn id="27" xr3:uid="{07ACE017-312B-4CFD-8CA0-7C34907CFA4A}" name="Entidad fuente" dataDxfId="83"/>
    <tableColumn id="28" xr3:uid="{4106DE18-643E-4204-97C0-D110E1C568C8}" name="Nota" dataDxfId="82"/>
    <tableColumn id="29" xr3:uid="{D6F24CA8-F2B4-4B12-BB04-639FADB50F81}" name="Localidad de los hechos" dataDxfId="81"/>
    <tableColumn id="30" xr3:uid="{18C02DDB-AE09-4DE6-8DCB-0D1AE46DD026}" name="UPZ de los hechos" dataDxfId="80"/>
    <tableColumn id="31" xr3:uid="{36F529F2-2DC9-4177-9CFB-66F15B129773}" name="Barrio de los hechos" dataDxfId="79"/>
    <tableColumn id="32" xr3:uid="{7C78CD9B-B59F-45EB-BD3B-8C991538EFDD}" name="Estrato de los hechos" dataDxfId="78"/>
    <tableColumn id="33" xr3:uid="{C87AEEF4-2C9F-4BAA-B75B-FD256EF9DF85}" name="Longitud de los hechos" dataDxfId="77"/>
    <tableColumn id="34" xr3:uid="{6FFC090B-6F2F-4739-B0D7-60AF7B4C3BB5}" name="Latitud de los hechos" dataDxfId="76"/>
    <tableColumn id="35" xr3:uid="{1E141491-3B48-493E-98B3-3A3CE3E32ABB}" name="Longitud de registro de la petición" dataDxfId="75"/>
    <tableColumn id="36" xr3:uid="{2E78E816-D243-4D1E-BDEF-A93EBD679935}" name="Latitud de registro de la petición" dataDxfId="74"/>
    <tableColumn id="37" xr3:uid="{D0A8B3CC-F166-446A-A981-506BD378577C}" name="Fecha ingreso" dataDxfId="73"/>
    <tableColumn id="38" xr3:uid="{C47B770B-F4F5-4039-8AE2-EB7E19DE49C7}" name="Fecha registro" dataDxfId="72"/>
    <tableColumn id="39" xr3:uid="{326A5B7C-410B-48F5-8C78-AA5F227F71F8}" name="Fecha asignación" dataDxfId="71"/>
    <tableColumn id="40" xr3:uid="{09D0FB08-FF84-443C-83B6-F4A1F0E3B626}" name="Hora" dataDxfId="70"/>
    <tableColumn id="41" xr3:uid="{E25CC4F7-F65A-4DAE-9278-7EBF48288BC0}" name="Fecha inicio términos" dataDxfId="69"/>
    <tableColumn id="42" xr3:uid="{EAE9DAA3-EFC4-441D-BB13-C9A58EC35D32}" name="Número radicado entrada" dataDxfId="68"/>
    <tableColumn id="43" xr3:uid="{7FE29F28-2619-49F4-A84C-0C801A1E4163}" name="Fecha radicado entrada" dataDxfId="67"/>
    <tableColumn id="44" xr3:uid="{C0912A08-7FA5-4313-8042-B80B3B3F940B}" name="Fecha solicitud aclaración" dataDxfId="66"/>
    <tableColumn id="45" xr3:uid="{F273F54C-8FD4-4C69-9319-44A9E91131A1}" name="Fecha solicitud ampliación" dataDxfId="65"/>
    <tableColumn id="46" xr3:uid="{4C92D098-F0B9-4C7D-8670-2F294D015648}" name="Fecha respuesta aclaración" dataDxfId="64"/>
    <tableColumn id="47" xr3:uid="{BD858FD0-270A-4E5C-91C1-6127AE83E9C9}" name="Fecha respuesta ampliación" dataDxfId="63"/>
    <tableColumn id="48" xr3:uid="{FA5FEDCD-AB8E-47ED-9575-940F8FB75384}" name="Fecha reinicio de términos" dataDxfId="62"/>
    <tableColumn id="49" xr3:uid="{E9969D11-2190-4065-A128-A53BC6A3D1D5}" name="Fecha vencimiento" dataDxfId="61"/>
    <tableColumn id="50" xr3:uid="{818B8451-A400-49AF-BD4A-A960D5B4D803}" name="Días para el vencimiento" dataDxfId="60"/>
    <tableColumn id="51" xr3:uid="{7DC648D1-CB84-41B4-975E-B7F44BF3A49C}" name="Número radicado salida" dataDxfId="59"/>
    <tableColumn id="52" xr3:uid="{3F5DEB38-E4F6-4A95-AB7A-B9114670EAB6}" name="Fecha radicado salida" dataDxfId="58"/>
    <tableColumn id="53" xr3:uid="{EB882CEA-C070-4A76-BE74-95A2FB3ACAC2}" name="Fecha finalización" dataDxfId="57"/>
    <tableColumn id="54" xr3:uid="{3238B097-9FA7-4ED5-9E4B-DE5989F69688}" name="Fecha cierre" dataDxfId="56"/>
    <tableColumn id="55" xr3:uid="{736CBA40-76EF-4651-B045-68E715822A7C}" name="Días gestión" dataDxfId="55"/>
    <tableColumn id="56" xr3:uid="{191D2965-2D1D-42EF-9B2B-AEFBDE6AE39A}" name="Días vencimiento" dataDxfId="54"/>
    <tableColumn id="57" xr3:uid="{C974B08E-E818-4AF5-988B-F9A240248B47}" name="Actividad" dataDxfId="53"/>
    <tableColumn id="58" xr3:uid="{CB02AC02-D5C6-408D-8480-3B91BB5ED1F1}" name="Responsable actividad" dataDxfId="52"/>
    <tableColumn id="59" xr3:uid="{773D04A1-1FD0-435B-8175-A1D21767B104}" name="Fecha fin actividad" dataDxfId="51"/>
    <tableColumn id="60" xr3:uid="{B489CC1E-4EBB-4606-871F-2AE646580E69}" name="Días de la actividad" dataDxfId="50"/>
    <tableColumn id="61" xr3:uid="{DC815511-8CCC-42BA-BD62-2E58FD083F77}" name="Días vencimiento actividad" dataDxfId="49"/>
    <tableColumn id="62" xr3:uid="{D4F01296-05BD-410C-A673-27E6208ACAF5}" name="Comentario" dataDxfId="48"/>
    <tableColumn id="63" xr3:uid="{1D240F33-91C7-4164-9B14-18C8D3340B7D}" name="Observaciones" dataDxfId="47"/>
    <tableColumn id="64" xr3:uid="{D02948AE-820B-41FA-AC71-23C011EA1023}" name="Tipo persona" dataDxfId="46"/>
    <tableColumn id="65" xr3:uid="{1F5300ED-2507-46B2-AD09-37746AF602C3}" name="Tipo de peticionario" dataDxfId="45"/>
    <tableColumn id="66" xr3:uid="{964F8FA4-7CCE-41E9-802A-777F81B6A0C5}" name="Tipo usuario" dataDxfId="44"/>
    <tableColumn id="67" xr3:uid="{452C8D80-3EE2-42B2-BAC7-9E74E4D5F8DA}" name="Login de usuario" dataDxfId="43"/>
    <tableColumn id="68" xr3:uid="{CDDA9065-2B58-4986-A8A7-7198287F7879}" name="Tipo de solicitante" dataDxfId="42"/>
    <tableColumn id="69" xr3:uid="{DFB14097-2CBE-40FA-89FE-BA30672858EA}" name="Tipo de documento" dataDxfId="41"/>
    <tableColumn id="70" xr3:uid="{FEA2C494-785C-4E7D-AEC6-D462E3E6B438}" name="Nombre peticionario" dataDxfId="40"/>
    <tableColumn id="71" xr3:uid="{C429C9FC-0E3A-4DE9-BCB2-0EF95C7C0762}" name="Número de documento" dataDxfId="39"/>
    <tableColumn id="72" xr3:uid="{6577B1EB-5EFC-41D4-8682-F587C23D4DDC}" name="Condición del ciudadano" dataDxfId="38"/>
    <tableColumn id="73" xr3:uid="{7F3C1CB2-078B-4D41-B484-6CE4C0BD01E1}" name="Correo electrónico peticionario" dataDxfId="37"/>
    <tableColumn id="74" xr3:uid="{437D5CD1-CD34-4CF7-BFDB-A853826BFBA5}" name="Teléfono fijo peticionario" dataDxfId="36"/>
    <tableColumn id="75" xr3:uid="{BBA57A04-8DB0-4EFA-95AA-160FCD3283DB}" name="Celular peticionario" dataDxfId="35"/>
    <tableColumn id="76" xr3:uid="{AD6AC01D-BBEC-42A7-B0FB-3D1DE4AF2B36}" name="Dirección residencia peticionario" dataDxfId="34"/>
    <tableColumn id="77" xr3:uid="{2AC5AD0E-2B3D-4BAD-975A-2A4702D721B7}" name="Localidad del ciudadano" dataDxfId="33"/>
    <tableColumn id="78" xr3:uid="{0E4C5CF2-FDE0-416D-91A6-FF6C5F25464B}" name="UPZ del ciudadano" dataDxfId="32"/>
    <tableColumn id="79" xr3:uid="{5667F42E-4369-488C-83A7-EF6562B7AB1A}" name="Barrio del ciudadano" dataDxfId="31"/>
    <tableColumn id="80" xr3:uid="{045471EC-4F6D-4D9B-8DDC-7E50A1DFD31B}" name="Estrato del ciudadano" dataDxfId="30"/>
    <tableColumn id="81" xr3:uid="{972D3CDE-7181-4279-95C9-3267B3C90F1B}" name="Notificación física" dataDxfId="29"/>
    <tableColumn id="82" xr3:uid="{71D5D14F-D8F5-462E-A438-C447EE551DB4}" name="Notificación electrónica" dataDxfId="28"/>
    <tableColumn id="83" xr3:uid="{D079D55B-1B8E-4633-BFB9-F8385ACE5A19}" name="Entidad que recibe" dataDxfId="27"/>
    <tableColumn id="84" xr3:uid="{AE001FE2-4AE7-45FC-ADCD-A92AB6E9CD9E}" name="Entidad que traslada" dataDxfId="26"/>
    <tableColumn id="85" xr3:uid="{0D050576-6822-4148-99F0-569096AF61F3}" name="Transacción entidad" dataDxfId="25"/>
    <tableColumn id="86" xr3:uid="{E05763DB-5BCF-4472-A512-B06C21E31A12}" name="Tipo de ingreso" dataDxfId="24"/>
    <tableColumn id="87" xr3:uid="{45D44162-5833-4C41-923A-5ED865406FAF}" name="Tipo de registro" dataDxfId="23"/>
    <tableColumn id="88" xr3:uid="{EAF5BC56-D98D-425A-92E9-D31B2B057C67}" name="Comunes" dataDxfId="22"/>
    <tableColumn id="89" xr3:uid="{29ADE6EC-56C7-4E9F-99F0-07FCDE20851C}" name="Periodo" dataDxfId="21"/>
    <tableColumn id="90" xr3:uid="{67DD075F-BEC6-44BE-AB8F-7B37CD9B2AFA}" name="Tipo de gestión" dataDxfId="20"/>
    <tableColumn id="91" xr3:uid="{222CA080-0942-458D-AA15-B867304EB93F}" name="Tipo de pendiente" dataDxfId="19"/>
    <tableColumn id="92" xr3:uid="{B45D212A-B6D2-43A2-9C00-FB81519AEDA9}" name="Gestión en rango días" dataDxfId="18"/>
    <tableColumn id="93" xr3:uid="{FB15A54D-2189-49C9-82A5-356D734A6CB9}" name="Tipo reporte" dataDxfId="17"/>
    <tableColumn id="94" xr3:uid="{4BC1F68A-C4D3-469A-BF2E-516203B46ED9}" name="Tipo reporte por entidad" dataDxfId="16"/>
    <tableColumn id="95" xr3:uid="{4BD00783-AB07-464E-A453-336564A1CB45}" name="Tipo de Re-ingreso" dataDxfId="15"/>
    <tableColumn id="96" xr3:uid="{F72ABE10-7DA4-4CC2-80F6-06B75E1F9DEA}" name="Estado del reingreso" dataDxfId="14"/>
    <tableColumn id="97" xr3:uid="{1F8D2D02-D7FB-4CD4-8A0F-4D38475E0EB2}" name="Número de veces de reingreso" dataDxfId="13"/>
    <tableColumn id="98" xr3:uid="{4D835152-585B-4DBC-A733-022D047AA76A}" name="Tipo de traslado" dataDxfId="12"/>
    <tableColumn id="99" xr3:uid="{C971EB76-A9B7-4992-A025-3B4CD17F5CB8}" name="Excluir"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3-04-17T12:36:35.29" personId="{33AC53CE-14EA-4660-9C60-6E2F72526424}" id="{52D76F98-E658-47BE-A762-2E86D909F796}">
    <text>DESDE FECHA DE FINALIZACIÓN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tabSelected="1" zoomScale="75" zoomScaleNormal="75" workbookViewId="0"/>
  </sheetViews>
  <sheetFormatPr baseColWidth="10" defaultColWidth="0" defaultRowHeight="15" zeroHeight="1"/>
  <cols>
    <col min="1" max="1" width="3.42578125" customWidth="1"/>
    <col min="2" max="2" width="2.42578125" customWidth="1"/>
    <col min="3" max="17" width="11.42578125" customWidth="1"/>
    <col min="18" max="18" width="3.42578125" customWidth="1"/>
    <col min="19" max="16383" width="11.42578125" hidden="1"/>
    <col min="16384" max="16384" width="2.42578125" customWidth="1"/>
  </cols>
  <sheetData>
    <row r="1" spans="16:18">
      <c r="P1" s="13" t="s">
        <v>262</v>
      </c>
      <c r="R1" t="s">
        <v>185</v>
      </c>
    </row>
    <row r="2" spans="16:18"/>
    <row r="3" spans="16:18"/>
    <row r="4" spans="16:18"/>
    <row r="5" spans="16:18"/>
    <row r="6" spans="16:18"/>
    <row r="7" spans="16:18"/>
    <row r="8" spans="16:18"/>
    <row r="9" spans="16:18"/>
    <row r="10" spans="16:18"/>
    <row r="11" spans="16:18"/>
    <row r="12" spans="16:18"/>
    <row r="13" spans="16:18"/>
    <row r="14" spans="16:18"/>
    <row r="15" spans="16:18"/>
    <row r="16" spans="16:18"/>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35" hidden="1"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37"/>
  <sheetViews>
    <sheetView showGridLines="0" zoomScale="60" zoomScaleNormal="60" workbookViewId="0">
      <selection activeCell="G22" sqref="G22:G23"/>
    </sheetView>
  </sheetViews>
  <sheetFormatPr baseColWidth="10" defaultColWidth="0" defaultRowHeight="15" zeroHeight="1"/>
  <cols>
    <col min="1" max="1" width="8.140625" customWidth="1"/>
    <col min="2" max="2" width="23.5703125" customWidth="1"/>
    <col min="3" max="3" width="31.140625" customWidth="1"/>
    <col min="4" max="4" width="21.85546875" customWidth="1"/>
    <col min="5" max="5" width="35" customWidth="1"/>
    <col min="6" max="6" width="28.42578125" customWidth="1"/>
    <col min="7" max="7" width="128.5703125" customWidth="1"/>
    <col min="8" max="8" width="20.140625" customWidth="1"/>
    <col min="9" max="9" width="32.42578125" bestFit="1" customWidth="1"/>
    <col min="10" max="10" width="6.42578125" customWidth="1"/>
    <col min="11" max="16384" width="11.42578125" hidden="1"/>
  </cols>
  <sheetData>
    <row r="1" spans="2:8"/>
    <row r="2" spans="2:8" ht="14.45" customHeight="1">
      <c r="B2" s="1"/>
      <c r="C2" s="1"/>
      <c r="D2" s="1"/>
    </row>
    <row r="3" spans="2:8">
      <c r="B3" s="1"/>
      <c r="C3" s="1"/>
      <c r="D3" s="1"/>
    </row>
    <row r="4" spans="2:8">
      <c r="B4" s="1"/>
      <c r="C4" s="1"/>
      <c r="D4" s="1"/>
    </row>
    <row r="5" spans="2:8">
      <c r="B5" s="1"/>
      <c r="C5" s="1"/>
      <c r="D5" s="1"/>
    </row>
    <row r="6" spans="2:8">
      <c r="B6" s="1"/>
      <c r="C6" s="1"/>
      <c r="D6" s="1"/>
    </row>
    <row r="7" spans="2:8">
      <c r="B7" s="1"/>
      <c r="C7" s="1"/>
      <c r="D7" s="1"/>
    </row>
    <row r="8" spans="2:8">
      <c r="B8" s="1"/>
      <c r="C8" s="1"/>
      <c r="D8" s="1"/>
    </row>
    <row r="9" spans="2:8" ht="34.5" customHeight="1">
      <c r="B9" s="1"/>
      <c r="C9" s="1"/>
      <c r="D9" s="1"/>
    </row>
    <row r="10" spans="2:8" ht="22.5" customHeight="1">
      <c r="B10" s="1"/>
      <c r="C10" s="1"/>
      <c r="D10" s="1"/>
    </row>
    <row r="11" spans="2:8" ht="45" customHeight="1">
      <c r="B11" s="84" t="s">
        <v>223</v>
      </c>
      <c r="C11" s="84"/>
      <c r="D11" s="86"/>
      <c r="E11" s="86"/>
      <c r="F11" s="86"/>
      <c r="G11" s="86"/>
      <c r="H11" s="5"/>
    </row>
    <row r="12" spans="2:8" ht="15" customHeight="1">
      <c r="B12" s="84"/>
      <c r="C12" s="84"/>
      <c r="D12" s="86"/>
      <c r="E12" s="86"/>
      <c r="F12" s="86"/>
      <c r="G12" s="86"/>
      <c r="H12" s="5"/>
    </row>
    <row r="13" spans="2:8" ht="10.5" customHeight="1">
      <c r="B13" s="84"/>
      <c r="C13" s="84"/>
      <c r="D13" s="5"/>
      <c r="E13" s="5"/>
      <c r="F13" s="5"/>
      <c r="G13" s="5"/>
      <c r="H13" s="5"/>
    </row>
    <row r="14" spans="2:8" ht="26.25" customHeight="1">
      <c r="B14" s="84"/>
      <c r="C14" s="84"/>
      <c r="D14" s="85"/>
      <c r="E14" s="85"/>
      <c r="F14" s="85"/>
      <c r="G14" s="85"/>
      <c r="H14" s="85"/>
    </row>
    <row r="15" spans="2:8" ht="18" customHeight="1">
      <c r="D15" s="85"/>
      <c r="E15" s="85"/>
      <c r="F15" s="85"/>
      <c r="G15" s="85"/>
      <c r="H15" s="85"/>
    </row>
    <row r="16" spans="2:8"/>
    <row r="17" spans="2:9"/>
    <row r="18" spans="2:9" ht="15.75" thickBot="1"/>
    <row r="19" spans="2:9" ht="100.5" customHeight="1">
      <c r="B19" s="10" t="s">
        <v>216</v>
      </c>
      <c r="C19" s="11" t="s">
        <v>217</v>
      </c>
      <c r="D19" s="11" t="s">
        <v>218</v>
      </c>
      <c r="E19" s="11" t="s">
        <v>219</v>
      </c>
      <c r="F19" s="11" t="s">
        <v>143</v>
      </c>
      <c r="G19" s="11" t="s">
        <v>144</v>
      </c>
      <c r="H19" s="11" t="s">
        <v>220</v>
      </c>
      <c r="I19" s="12" t="s">
        <v>221</v>
      </c>
    </row>
    <row r="20" spans="2:9" ht="47.25">
      <c r="B20" s="24">
        <f>+'solc. acc.info.abril'!B3</f>
        <v>1891952023</v>
      </c>
      <c r="C20" s="24" t="str">
        <f>+'solc. acc.info.abril'!L3</f>
        <v>Olga Lucia Mesa Moreno</v>
      </c>
      <c r="D20" s="24" t="str">
        <f>+'solc. acc.info.abril'!O3</f>
        <v>E-MAIL</v>
      </c>
      <c r="E20" s="24" t="str">
        <f>+'solc. acc.info.abril'!P3</f>
        <v>SOLICITUD DE ACCESO A LA INFORMACION</v>
      </c>
      <c r="F20" s="24" t="str">
        <f>+'solc. acc.info.abril'!R3</f>
        <v>Solucionado - Por respuesta definitiva</v>
      </c>
      <c r="G20" s="25" t="s">
        <v>227</v>
      </c>
      <c r="H20" s="29">
        <f>+'solc. acc.info.abril'!AZ3</f>
        <v>4</v>
      </c>
      <c r="I20" s="24" t="str">
        <f>+'solc. acc.info.abril'!CR3</f>
        <v>GESTIONADO</v>
      </c>
    </row>
    <row r="21" spans="2:9" ht="174.75" customHeight="1">
      <c r="B21" s="24">
        <f>+'solc. acc.info.abril'!B4</f>
        <v>2360522023</v>
      </c>
      <c r="C21" s="24" t="str">
        <f>+'solc. acc.info.abril'!L4</f>
        <v>Olga Lucia Mesa Moreno</v>
      </c>
      <c r="D21" s="24" t="str">
        <f>+'solc. acc.info.abril'!O4</f>
        <v>E-MAIL</v>
      </c>
      <c r="E21" s="24" t="str">
        <f>+'solc. acc.info.abril'!P4</f>
        <v>SOLICITUD DE ACCESO A LA INFORMACION</v>
      </c>
      <c r="F21" s="24" t="str">
        <f>+'solc. acc.info.abril'!R4</f>
        <v>Solucionado - Por asignacion</v>
      </c>
      <c r="G21" s="25" t="s">
        <v>263</v>
      </c>
      <c r="H21" s="29">
        <f>+'solc. acc.info.abril'!AZ4</f>
        <v>0</v>
      </c>
      <c r="I21" s="24" t="str">
        <f>+'solc. acc.info.abril'!CR4</f>
        <v>GESTIONADO</v>
      </c>
    </row>
    <row r="22" spans="2:9" ht="64.5" customHeight="1">
      <c r="B22" s="24">
        <f>+'solc. acc.info.abril'!B5</f>
        <v>2571142023</v>
      </c>
      <c r="C22" s="24" t="str">
        <f>+'solc. acc.info.abril'!L5</f>
        <v>Olga Lucia Mesa Moreno</v>
      </c>
      <c r="D22" s="24" t="str">
        <f>+'solc. acc.info.abril'!O5</f>
        <v>ESCRITO</v>
      </c>
      <c r="E22" s="24" t="str">
        <f>+'solc. acc.info.abril'!P5</f>
        <v>SOLICITUD DE ACCESO A LA INFORMACION</v>
      </c>
      <c r="F22" s="24" t="str">
        <f>+'solc. acc.info.abril'!R5</f>
        <v>Solucionado - Por asignacion</v>
      </c>
      <c r="G22" s="25" t="s">
        <v>247</v>
      </c>
      <c r="H22" s="29">
        <f>+'solc. acc.info.abril'!AZ5</f>
        <v>9</v>
      </c>
      <c r="I22" s="24" t="str">
        <f>+'solc. acc.info.abril'!CR5</f>
        <v>PENDIENTE</v>
      </c>
    </row>
    <row r="23" spans="2:9"/>
    <row r="24" spans="2:9"/>
    <row r="25" spans="2:9"/>
    <row r="26" spans="2:9"/>
    <row r="27" spans="2:9"/>
    <row r="28" spans="2:9"/>
    <row r="29" spans="2:9"/>
    <row r="30" spans="2:9"/>
    <row r="31" spans="2:9"/>
    <row r="32" spans="2:9"/>
    <row r="33" hidden="1"/>
    <row r="34"/>
    <row r="35"/>
    <row r="36"/>
    <row r="37"/>
  </sheetData>
  <autoFilter ref="B19:I21" xr:uid="{00000000-0001-0000-0300-000000000000}"/>
  <mergeCells count="3">
    <mergeCell ref="B11:C14"/>
    <mergeCell ref="D14:H15"/>
    <mergeCell ref="D11:G1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563-92D5-4959-AFBF-BE85D757BFEA}">
  <dimension ref="A1:CW11"/>
  <sheetViews>
    <sheetView zoomScale="106" zoomScaleNormal="106" workbookViewId="0">
      <pane xSplit="3" ySplit="2" topLeftCell="AR3" activePane="bottomRight" state="frozen"/>
      <selection pane="topRight" activeCell="C1" sqref="C1"/>
      <selection pane="bottomLeft" activeCell="A3" sqref="A3"/>
      <selection pane="bottomRight" activeCell="AZ3" sqref="AZ3"/>
    </sheetView>
  </sheetViews>
  <sheetFormatPr baseColWidth="10" defaultRowHeight="15"/>
  <cols>
    <col min="2" max="2" width="18.42578125" bestFit="1" customWidth="1"/>
    <col min="3" max="3" width="10.42578125" style="43" bestFit="1" customWidth="1"/>
    <col min="4" max="4" width="22.28515625" bestFit="1" customWidth="1"/>
    <col min="5" max="5" width="32.28515625" bestFit="1" customWidth="1"/>
    <col min="6" max="6" width="38.140625" customWidth="1"/>
    <col min="7" max="7" width="34.85546875" bestFit="1" customWidth="1"/>
    <col min="8" max="8" width="18.85546875" bestFit="1" customWidth="1"/>
    <col min="9" max="9" width="16.7109375" bestFit="1" customWidth="1"/>
    <col min="10" max="10" width="39.85546875" bestFit="1" customWidth="1"/>
    <col min="11" max="11" width="66" bestFit="1" customWidth="1"/>
    <col min="12" max="12" width="45.140625" bestFit="1" customWidth="1"/>
    <col min="13" max="13" width="19.85546875" bestFit="1" customWidth="1"/>
    <col min="14" max="14" width="16.7109375" bestFit="1" customWidth="1"/>
    <col min="15" max="15" width="8.140625" bestFit="1" customWidth="1"/>
    <col min="16" max="16" width="38.85546875" bestFit="1" customWidth="1"/>
    <col min="17" max="17" width="30" bestFit="1" customWidth="1"/>
    <col min="18" max="19" width="26.5703125" bestFit="1" customWidth="1"/>
    <col min="20" max="20" width="28.5703125" customWidth="1"/>
    <col min="21" max="21" width="19.85546875" bestFit="1" customWidth="1"/>
    <col min="22" max="22" width="19.140625" bestFit="1" customWidth="1"/>
    <col min="23" max="23" width="12.140625" bestFit="1" customWidth="1"/>
    <col min="24" max="24" width="10.42578125" bestFit="1" customWidth="1"/>
    <col min="25" max="25" width="19.7109375" bestFit="1" customWidth="1"/>
    <col min="26" max="26" width="21.42578125" bestFit="1" customWidth="1"/>
    <col min="27" max="27" width="25.5703125" bestFit="1" customWidth="1"/>
    <col min="28" max="28" width="10.28515625" bestFit="1" customWidth="1"/>
    <col min="29" max="29" width="16.42578125" bestFit="1" customWidth="1"/>
    <col min="30" max="30" width="38.5703125" customWidth="1"/>
    <col min="31" max="31" width="24.28515625" bestFit="1" customWidth="1"/>
    <col min="32" max="54" width="10.85546875" customWidth="1"/>
    <col min="55" max="55" width="18" customWidth="1"/>
    <col min="56" max="56" width="14" style="14" customWidth="1"/>
    <col min="57" max="57" width="19.42578125" bestFit="1" customWidth="1"/>
    <col min="58" max="58" width="14.140625" bestFit="1" customWidth="1"/>
    <col min="59" max="59" width="14" bestFit="1" customWidth="1"/>
    <col min="60" max="60" width="18.5703125" bestFit="1" customWidth="1"/>
    <col min="61" max="61" width="20.85546875" bestFit="1" customWidth="1"/>
    <col min="62" max="62" width="23.42578125" bestFit="1" customWidth="1"/>
    <col min="63" max="63" width="19.85546875" bestFit="1" customWidth="1"/>
    <col min="64" max="64" width="20.42578125" bestFit="1" customWidth="1"/>
    <col min="65" max="101" width="11" customWidth="1"/>
  </cols>
  <sheetData>
    <row r="1" spans="1:101">
      <c r="C1" s="43">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s="57">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row>
    <row r="2" spans="1:101" s="62" customFormat="1">
      <c r="B2" s="62" t="s">
        <v>0</v>
      </c>
      <c r="C2" s="62" t="s">
        <v>1</v>
      </c>
      <c r="D2" s="62" t="s">
        <v>2</v>
      </c>
      <c r="E2" s="62" t="s">
        <v>3</v>
      </c>
      <c r="F2" s="62" t="s">
        <v>4</v>
      </c>
      <c r="G2" s="62" t="s">
        <v>5</v>
      </c>
      <c r="H2" s="62" t="s">
        <v>6</v>
      </c>
      <c r="I2" s="62" t="s">
        <v>7</v>
      </c>
      <c r="J2" s="62" t="s">
        <v>8</v>
      </c>
      <c r="K2" s="62" t="s">
        <v>9</v>
      </c>
      <c r="L2" s="62" t="s">
        <v>10</v>
      </c>
      <c r="M2" s="62" t="s">
        <v>11</v>
      </c>
      <c r="N2" s="62" t="s">
        <v>12</v>
      </c>
      <c r="O2" s="62" t="s">
        <v>13</v>
      </c>
      <c r="P2" s="62" t="s">
        <v>14</v>
      </c>
      <c r="Q2" s="62" t="s">
        <v>15</v>
      </c>
      <c r="R2" s="62" t="s">
        <v>16</v>
      </c>
      <c r="S2" s="62" t="s">
        <v>17</v>
      </c>
      <c r="T2" s="62" t="s">
        <v>18</v>
      </c>
      <c r="U2" s="62" t="s">
        <v>19</v>
      </c>
      <c r="V2" s="62" t="s">
        <v>20</v>
      </c>
      <c r="W2" s="62" t="s">
        <v>21</v>
      </c>
      <c r="X2" s="62" t="s">
        <v>22</v>
      </c>
      <c r="Y2" s="62" t="s">
        <v>23</v>
      </c>
      <c r="Z2" s="62" t="s">
        <v>24</v>
      </c>
      <c r="AA2" s="62" t="s">
        <v>25</v>
      </c>
      <c r="AB2" s="62" t="s">
        <v>26</v>
      </c>
      <c r="AC2" s="62" t="s">
        <v>27</v>
      </c>
      <c r="AD2" s="62" t="s">
        <v>28</v>
      </c>
      <c r="AE2" s="62" t="s">
        <v>29</v>
      </c>
      <c r="AF2" s="62" t="s">
        <v>30</v>
      </c>
      <c r="AG2" s="62" t="s">
        <v>31</v>
      </c>
      <c r="AH2" s="62" t="s">
        <v>32</v>
      </c>
      <c r="AI2" s="62" t="s">
        <v>33</v>
      </c>
      <c r="AJ2" s="62" t="s">
        <v>34</v>
      </c>
      <c r="AK2" s="62" t="s">
        <v>35</v>
      </c>
      <c r="AL2" s="62" t="s">
        <v>36</v>
      </c>
      <c r="AM2" s="63" t="s">
        <v>37</v>
      </c>
      <c r="AN2" s="63" t="s">
        <v>38</v>
      </c>
      <c r="AO2" s="63" t="s">
        <v>39</v>
      </c>
      <c r="AP2" s="64" t="s">
        <v>222</v>
      </c>
      <c r="AQ2" s="63" t="s">
        <v>40</v>
      </c>
      <c r="AR2" s="65" t="s">
        <v>41</v>
      </c>
      <c r="AS2" s="63" t="s">
        <v>42</v>
      </c>
      <c r="AT2" s="63" t="s">
        <v>43</v>
      </c>
      <c r="AU2" s="63" t="s">
        <v>44</v>
      </c>
      <c r="AV2" s="63" t="s">
        <v>45</v>
      </c>
      <c r="AW2" s="63" t="s">
        <v>46</v>
      </c>
      <c r="AX2" s="63" t="s">
        <v>47</v>
      </c>
      <c r="AY2" s="63" t="s">
        <v>48</v>
      </c>
      <c r="AZ2" s="62" t="s">
        <v>49</v>
      </c>
      <c r="BA2" s="62" t="s">
        <v>50</v>
      </c>
      <c r="BB2" s="63" t="s">
        <v>51</v>
      </c>
      <c r="BC2" s="63" t="s">
        <v>52</v>
      </c>
      <c r="BD2" s="63" t="s">
        <v>53</v>
      </c>
      <c r="BE2" s="62" t="s">
        <v>54</v>
      </c>
      <c r="BF2" s="62" t="s">
        <v>55</v>
      </c>
      <c r="BG2" s="62" t="s">
        <v>56</v>
      </c>
      <c r="BH2" s="62" t="s">
        <v>57</v>
      </c>
      <c r="BI2" s="63" t="s">
        <v>58</v>
      </c>
      <c r="BJ2" s="62" t="s">
        <v>59</v>
      </c>
      <c r="BK2" s="62" t="s">
        <v>60</v>
      </c>
      <c r="BL2" s="62" t="s">
        <v>61</v>
      </c>
      <c r="BM2" s="62" t="s">
        <v>62</v>
      </c>
      <c r="BN2" s="62" t="s">
        <v>63</v>
      </c>
      <c r="BO2" s="62" t="s">
        <v>64</v>
      </c>
      <c r="BP2" s="62" t="s">
        <v>65</v>
      </c>
      <c r="BQ2" s="62" t="s">
        <v>66</v>
      </c>
      <c r="BR2" s="62" t="s">
        <v>67</v>
      </c>
      <c r="BS2" s="62" t="s">
        <v>68</v>
      </c>
      <c r="BT2" s="62" t="s">
        <v>69</v>
      </c>
      <c r="BU2" s="62" t="s">
        <v>70</v>
      </c>
      <c r="BV2" s="62" t="s">
        <v>71</v>
      </c>
      <c r="BW2" s="62" t="s">
        <v>72</v>
      </c>
      <c r="BX2" s="62" t="s">
        <v>73</v>
      </c>
      <c r="BY2" s="62" t="s">
        <v>74</v>
      </c>
      <c r="BZ2" s="62" t="s">
        <v>75</v>
      </c>
      <c r="CA2" s="62" t="s">
        <v>76</v>
      </c>
      <c r="CB2" s="62" t="s">
        <v>77</v>
      </c>
      <c r="CC2" s="62" t="s">
        <v>78</v>
      </c>
      <c r="CD2" s="62" t="s">
        <v>79</v>
      </c>
      <c r="CE2" s="62" t="s">
        <v>80</v>
      </c>
      <c r="CF2" s="62" t="s">
        <v>81</v>
      </c>
      <c r="CG2" s="62" t="s">
        <v>82</v>
      </c>
      <c r="CH2" s="62" t="s">
        <v>83</v>
      </c>
      <c r="CI2" s="62" t="s">
        <v>84</v>
      </c>
      <c r="CJ2" s="62" t="s">
        <v>85</v>
      </c>
      <c r="CK2" s="62" t="s">
        <v>86</v>
      </c>
      <c r="CL2" s="62" t="s">
        <v>87</v>
      </c>
      <c r="CM2" s="62" t="s">
        <v>88</v>
      </c>
      <c r="CN2" s="62" t="s">
        <v>89</v>
      </c>
      <c r="CO2" s="62" t="s">
        <v>90</v>
      </c>
      <c r="CP2" s="62" t="s">
        <v>91</v>
      </c>
      <c r="CQ2" s="62" t="s">
        <v>92</v>
      </c>
      <c r="CR2" s="62" t="s">
        <v>93</v>
      </c>
      <c r="CS2" s="62" t="s">
        <v>94</v>
      </c>
      <c r="CT2" s="62" t="s">
        <v>95</v>
      </c>
      <c r="CU2" s="62" t="s">
        <v>96</v>
      </c>
      <c r="CV2" s="62" t="s">
        <v>97</v>
      </c>
      <c r="CW2" s="62" t="s">
        <v>98</v>
      </c>
    </row>
    <row r="3" spans="1:101">
      <c r="A3">
        <v>1</v>
      </c>
      <c r="B3">
        <v>1891952023</v>
      </c>
      <c r="C3" t="s">
        <v>99</v>
      </c>
      <c r="D3" t="s">
        <v>100</v>
      </c>
      <c r="E3" t="s">
        <v>101</v>
      </c>
      <c r="F3" t="s">
        <v>102</v>
      </c>
      <c r="G3" t="s">
        <v>103</v>
      </c>
      <c r="I3" t="s">
        <v>104</v>
      </c>
      <c r="J3" t="s">
        <v>105</v>
      </c>
      <c r="K3" t="s">
        <v>106</v>
      </c>
      <c r="L3" t="s">
        <v>153</v>
      </c>
      <c r="M3" t="s">
        <v>107</v>
      </c>
      <c r="N3" t="s">
        <v>224</v>
      </c>
      <c r="O3" t="s">
        <v>225</v>
      </c>
      <c r="P3" t="s">
        <v>108</v>
      </c>
      <c r="Q3" t="s">
        <v>109</v>
      </c>
      <c r="R3" t="s">
        <v>226</v>
      </c>
      <c r="S3" t="s">
        <v>226</v>
      </c>
      <c r="T3" t="s">
        <v>227</v>
      </c>
      <c r="U3" t="s">
        <v>110</v>
      </c>
      <c r="W3" t="s">
        <v>111</v>
      </c>
      <c r="X3" t="s">
        <v>112</v>
      </c>
      <c r="Y3" t="s">
        <v>111</v>
      </c>
      <c r="AB3" t="s">
        <v>111</v>
      </c>
      <c r="AM3" s="6">
        <v>45034</v>
      </c>
      <c r="AN3" s="6">
        <v>45035</v>
      </c>
      <c r="AO3" s="6">
        <v>45070.364270833335</v>
      </c>
      <c r="AP3" s="36"/>
      <c r="AQ3" s="36">
        <v>45071</v>
      </c>
      <c r="AR3" s="35" t="s">
        <v>228</v>
      </c>
      <c r="AS3" s="36">
        <v>45034</v>
      </c>
      <c r="AT3" s="36" t="s">
        <v>113</v>
      </c>
      <c r="AU3" s="36" t="s">
        <v>113</v>
      </c>
      <c r="AV3" s="36" t="s">
        <v>113</v>
      </c>
      <c r="AW3" s="36" t="s">
        <v>113</v>
      </c>
      <c r="AX3" s="36" t="s">
        <v>113</v>
      </c>
      <c r="AY3" s="36">
        <v>45084.999988425923</v>
      </c>
      <c r="AZ3" s="35">
        <v>4</v>
      </c>
      <c r="BA3" s="35"/>
      <c r="BB3" s="36" t="s">
        <v>113</v>
      </c>
      <c r="BC3" s="36">
        <v>45070.428969907407</v>
      </c>
      <c r="BD3" s="71" t="s">
        <v>113</v>
      </c>
      <c r="BE3" s="35">
        <v>1</v>
      </c>
      <c r="BF3" s="35">
        <v>0</v>
      </c>
      <c r="BG3" s="35" t="s">
        <v>114</v>
      </c>
      <c r="BH3" s="35" t="s">
        <v>10</v>
      </c>
      <c r="BI3" s="36">
        <v>45072</v>
      </c>
      <c r="BJ3" s="35">
        <v>2</v>
      </c>
      <c r="BK3" s="35">
        <v>0</v>
      </c>
      <c r="BL3" s="35" t="s">
        <v>229</v>
      </c>
      <c r="BM3" s="35" t="s">
        <v>230</v>
      </c>
      <c r="BN3" s="35" t="s">
        <v>122</v>
      </c>
      <c r="BO3" s="35" t="s">
        <v>122</v>
      </c>
      <c r="BP3" s="35" t="s">
        <v>10</v>
      </c>
      <c r="BQ3" s="35" t="s">
        <v>154</v>
      </c>
      <c r="BR3" s="35" t="s">
        <v>115</v>
      </c>
      <c r="BS3" s="35" t="s">
        <v>124</v>
      </c>
      <c r="BT3" s="35" t="s">
        <v>231</v>
      </c>
      <c r="BU3" s="35">
        <v>1019049203</v>
      </c>
      <c r="BV3" s="35"/>
      <c r="BW3" s="35" t="s">
        <v>232</v>
      </c>
      <c r="BX3" s="35"/>
      <c r="BY3" s="35">
        <v>3186833425</v>
      </c>
      <c r="BZ3" s="35" t="s">
        <v>233</v>
      </c>
      <c r="CA3" s="35"/>
      <c r="CB3" s="35"/>
      <c r="CC3" s="35"/>
      <c r="CD3" s="35"/>
      <c r="CE3" s="35" t="s">
        <v>112</v>
      </c>
      <c r="CF3" s="35" t="s">
        <v>112</v>
      </c>
      <c r="CG3" s="35"/>
      <c r="CH3" s="35"/>
      <c r="CI3" s="35">
        <v>1</v>
      </c>
      <c r="CJ3" s="35" t="s">
        <v>116</v>
      </c>
      <c r="CK3" s="35" t="s">
        <v>234</v>
      </c>
      <c r="CL3" s="35"/>
      <c r="CM3" s="35" t="s">
        <v>235</v>
      </c>
      <c r="CN3" s="35" t="s">
        <v>117</v>
      </c>
      <c r="CO3" s="35" t="s">
        <v>113</v>
      </c>
      <c r="CP3" s="35"/>
      <c r="CQ3" s="35" t="s">
        <v>119</v>
      </c>
      <c r="CR3" t="s">
        <v>120</v>
      </c>
    </row>
    <row r="4" spans="1:101">
      <c r="A4">
        <v>2</v>
      </c>
      <c r="B4">
        <v>2360522023</v>
      </c>
      <c r="C4" t="s">
        <v>99</v>
      </c>
      <c r="D4" t="s">
        <v>100</v>
      </c>
      <c r="E4" t="s">
        <v>101</v>
      </c>
      <c r="F4" t="s">
        <v>102</v>
      </c>
      <c r="G4" t="s">
        <v>103</v>
      </c>
      <c r="I4" t="s">
        <v>104</v>
      </c>
      <c r="J4" t="s">
        <v>202</v>
      </c>
      <c r="K4" t="s">
        <v>203</v>
      </c>
      <c r="L4" t="s">
        <v>153</v>
      </c>
      <c r="M4" t="s">
        <v>107</v>
      </c>
      <c r="N4" t="s">
        <v>236</v>
      </c>
      <c r="O4" t="s">
        <v>225</v>
      </c>
      <c r="P4" t="s">
        <v>108</v>
      </c>
      <c r="Q4" t="s">
        <v>109</v>
      </c>
      <c r="R4" t="s">
        <v>150</v>
      </c>
      <c r="S4" t="s">
        <v>150</v>
      </c>
      <c r="T4" t="s">
        <v>237</v>
      </c>
      <c r="U4" t="s">
        <v>130</v>
      </c>
      <c r="V4" t="s">
        <v>238</v>
      </c>
      <c r="W4" t="s">
        <v>111</v>
      </c>
      <c r="X4" t="s">
        <v>112</v>
      </c>
      <c r="Y4" t="s">
        <v>111</v>
      </c>
      <c r="AB4" t="s">
        <v>111</v>
      </c>
      <c r="AI4">
        <v>-7413568214</v>
      </c>
      <c r="AJ4">
        <v>470923827899998</v>
      </c>
      <c r="AM4" s="6">
        <v>45063</v>
      </c>
      <c r="AN4" s="6">
        <v>45064</v>
      </c>
      <c r="AO4" s="6">
        <v>45063.723124999997</v>
      </c>
      <c r="AP4" s="36"/>
      <c r="AQ4" s="36">
        <v>45064</v>
      </c>
      <c r="AR4" s="35"/>
      <c r="AS4" s="36">
        <v>45063</v>
      </c>
      <c r="AT4" s="36" t="s">
        <v>113</v>
      </c>
      <c r="AU4" s="36" t="s">
        <v>113</v>
      </c>
      <c r="AV4" s="36" t="s">
        <v>113</v>
      </c>
      <c r="AW4" s="36" t="s">
        <v>113</v>
      </c>
      <c r="AX4" s="36" t="s">
        <v>113</v>
      </c>
      <c r="AY4" s="36">
        <v>45078.999988425923</v>
      </c>
      <c r="AZ4" s="35">
        <v>0</v>
      </c>
      <c r="BA4" s="35"/>
      <c r="BB4" s="36" t="s">
        <v>113</v>
      </c>
      <c r="BC4" s="36">
        <v>45064.306354166663</v>
      </c>
      <c r="BD4" s="71">
        <v>45077.818854166668</v>
      </c>
      <c r="BE4" s="35">
        <v>1</v>
      </c>
      <c r="BF4" s="35">
        <v>0</v>
      </c>
      <c r="BG4" s="35" t="s">
        <v>114</v>
      </c>
      <c r="BH4" s="35" t="s">
        <v>10</v>
      </c>
      <c r="BI4" s="36">
        <v>45065</v>
      </c>
      <c r="BJ4" s="35">
        <v>2</v>
      </c>
      <c r="BK4" s="35">
        <v>0</v>
      </c>
      <c r="BL4" s="35" t="s">
        <v>239</v>
      </c>
      <c r="BM4" s="35" t="s">
        <v>239</v>
      </c>
      <c r="BN4" s="35" t="s">
        <v>122</v>
      </c>
      <c r="BO4" s="35" t="s">
        <v>122</v>
      </c>
      <c r="BP4" s="35" t="s">
        <v>10</v>
      </c>
      <c r="BQ4" s="35" t="s">
        <v>154</v>
      </c>
      <c r="BR4" s="35" t="s">
        <v>115</v>
      </c>
      <c r="BS4" s="35" t="s">
        <v>124</v>
      </c>
      <c r="BT4" s="35" t="s">
        <v>240</v>
      </c>
      <c r="BU4" s="35">
        <v>1022338963</v>
      </c>
      <c r="BV4" s="35"/>
      <c r="BW4" s="35" t="s">
        <v>241</v>
      </c>
      <c r="BX4" s="35">
        <v>2655516</v>
      </c>
      <c r="BY4" s="35">
        <v>3125962662</v>
      </c>
      <c r="BZ4" s="35" t="s">
        <v>242</v>
      </c>
      <c r="CA4" s="35"/>
      <c r="CB4" s="35"/>
      <c r="CC4" s="35"/>
      <c r="CD4" s="35">
        <v>2</v>
      </c>
      <c r="CE4" s="35" t="s">
        <v>112</v>
      </c>
      <c r="CF4" s="35" t="s">
        <v>112</v>
      </c>
      <c r="CG4" s="35"/>
      <c r="CH4" s="35"/>
      <c r="CI4" s="35">
        <v>1</v>
      </c>
      <c r="CJ4" s="35" t="s">
        <v>116</v>
      </c>
      <c r="CK4" s="35" t="s">
        <v>234</v>
      </c>
      <c r="CL4" s="35"/>
      <c r="CM4" s="35" t="s">
        <v>126</v>
      </c>
      <c r="CN4" s="35" t="s">
        <v>117</v>
      </c>
      <c r="CO4" s="35" t="s">
        <v>113</v>
      </c>
      <c r="CP4" s="35" t="s">
        <v>118</v>
      </c>
      <c r="CQ4" s="35" t="s">
        <v>119</v>
      </c>
      <c r="CR4" t="s">
        <v>120</v>
      </c>
    </row>
    <row r="5" spans="1:101">
      <c r="A5">
        <v>3</v>
      </c>
      <c r="B5">
        <v>2571142023</v>
      </c>
      <c r="C5" t="s">
        <v>99</v>
      </c>
      <c r="D5" t="s">
        <v>100</v>
      </c>
      <c r="E5" t="s">
        <v>101</v>
      </c>
      <c r="F5" t="s">
        <v>102</v>
      </c>
      <c r="G5" t="s">
        <v>103</v>
      </c>
      <c r="I5" t="s">
        <v>104</v>
      </c>
      <c r="J5" t="s">
        <v>243</v>
      </c>
      <c r="K5" t="s">
        <v>244</v>
      </c>
      <c r="L5" t="s">
        <v>153</v>
      </c>
      <c r="M5" t="s">
        <v>107</v>
      </c>
      <c r="N5" t="s">
        <v>245</v>
      </c>
      <c r="O5" t="s">
        <v>246</v>
      </c>
      <c r="P5" t="s">
        <v>108</v>
      </c>
      <c r="Q5" t="s">
        <v>149</v>
      </c>
      <c r="R5" t="s">
        <v>150</v>
      </c>
      <c r="S5" t="s">
        <v>150</v>
      </c>
      <c r="T5" t="s">
        <v>247</v>
      </c>
      <c r="U5" t="s">
        <v>110</v>
      </c>
      <c r="V5" t="s">
        <v>248</v>
      </c>
      <c r="W5" t="s">
        <v>111</v>
      </c>
      <c r="X5" t="s">
        <v>112</v>
      </c>
      <c r="Y5" t="s">
        <v>111</v>
      </c>
      <c r="AB5" t="s">
        <v>111</v>
      </c>
      <c r="AD5" t="s">
        <v>249</v>
      </c>
      <c r="AI5">
        <v>-740653648</v>
      </c>
      <c r="AJ5">
        <v>45966574</v>
      </c>
      <c r="AM5" s="6">
        <v>45077</v>
      </c>
      <c r="AN5" s="6">
        <v>45075</v>
      </c>
      <c r="AO5" s="6">
        <v>45077.556168981479</v>
      </c>
      <c r="AP5" s="36"/>
      <c r="AQ5" s="36">
        <v>45078</v>
      </c>
      <c r="AR5" s="35">
        <v>20234212172622</v>
      </c>
      <c r="AS5" s="36">
        <v>45072</v>
      </c>
      <c r="AT5" s="36" t="s">
        <v>113</v>
      </c>
      <c r="AU5" s="36" t="s">
        <v>113</v>
      </c>
      <c r="AV5" s="36" t="s">
        <v>113</v>
      </c>
      <c r="AW5" s="36" t="s">
        <v>113</v>
      </c>
      <c r="AX5" s="36" t="s">
        <v>113</v>
      </c>
      <c r="AY5" s="36">
        <v>45092.999988425923</v>
      </c>
      <c r="AZ5" s="35">
        <v>9</v>
      </c>
      <c r="BA5" s="35"/>
      <c r="BB5" s="36" t="s">
        <v>113</v>
      </c>
      <c r="BC5" s="36">
        <v>45077.639467592591</v>
      </c>
      <c r="BD5" s="71" t="s">
        <v>113</v>
      </c>
      <c r="BE5" s="35">
        <v>1</v>
      </c>
      <c r="BF5" s="35">
        <v>0</v>
      </c>
      <c r="BG5" s="35" t="s">
        <v>114</v>
      </c>
      <c r="BH5" s="35" t="s">
        <v>10</v>
      </c>
      <c r="BI5" s="36">
        <v>45079</v>
      </c>
      <c r="BJ5" s="35">
        <v>2</v>
      </c>
      <c r="BK5" s="35">
        <v>0</v>
      </c>
      <c r="BL5" s="35" t="s">
        <v>250</v>
      </c>
      <c r="BM5" s="35" t="s">
        <v>250</v>
      </c>
      <c r="BN5" s="35" t="s">
        <v>122</v>
      </c>
      <c r="BO5" s="35" t="s">
        <v>122</v>
      </c>
      <c r="BP5" s="35" t="s">
        <v>10</v>
      </c>
      <c r="BQ5" s="35" t="s">
        <v>154</v>
      </c>
      <c r="BR5" s="35" t="s">
        <v>115</v>
      </c>
      <c r="BS5" s="35"/>
      <c r="BT5" s="35" t="s">
        <v>251</v>
      </c>
      <c r="BU5" s="35"/>
      <c r="BV5" s="35"/>
      <c r="BW5" s="35" t="s">
        <v>252</v>
      </c>
      <c r="BX5" s="35"/>
      <c r="BY5" s="35"/>
      <c r="BZ5" s="35"/>
      <c r="CA5" s="35"/>
      <c r="CB5" s="35"/>
      <c r="CC5" s="35"/>
      <c r="CD5" s="35"/>
      <c r="CE5" s="35" t="s">
        <v>111</v>
      </c>
      <c r="CF5" s="35" t="s">
        <v>112</v>
      </c>
      <c r="CG5" s="35"/>
      <c r="CH5" s="35"/>
      <c r="CI5" s="35">
        <v>1</v>
      </c>
      <c r="CJ5" s="35" t="s">
        <v>116</v>
      </c>
      <c r="CK5" s="35" t="s">
        <v>234</v>
      </c>
      <c r="CL5" s="35"/>
      <c r="CM5" s="35" t="s">
        <v>126</v>
      </c>
      <c r="CN5" s="35" t="s">
        <v>117</v>
      </c>
      <c r="CO5" s="35" t="s">
        <v>113</v>
      </c>
      <c r="CP5" s="35"/>
      <c r="CQ5" s="35" t="s">
        <v>119</v>
      </c>
      <c r="CR5" t="s">
        <v>152</v>
      </c>
    </row>
    <row r="6" spans="1:101">
      <c r="A6">
        <v>4</v>
      </c>
      <c r="B6">
        <v>2360522023</v>
      </c>
      <c r="C6" t="s">
        <v>99</v>
      </c>
      <c r="D6" t="s">
        <v>100</v>
      </c>
      <c r="E6" t="s">
        <v>101</v>
      </c>
      <c r="F6" t="s">
        <v>253</v>
      </c>
      <c r="G6" t="s">
        <v>254</v>
      </c>
      <c r="I6" t="s">
        <v>104</v>
      </c>
      <c r="J6" t="s">
        <v>202</v>
      </c>
      <c r="K6" t="s">
        <v>203</v>
      </c>
      <c r="L6" t="s">
        <v>255</v>
      </c>
      <c r="M6" t="s">
        <v>107</v>
      </c>
      <c r="N6" t="s">
        <v>236</v>
      </c>
      <c r="O6" t="s">
        <v>225</v>
      </c>
      <c r="P6" t="s">
        <v>108</v>
      </c>
      <c r="Q6" t="s">
        <v>256</v>
      </c>
      <c r="R6" t="s">
        <v>226</v>
      </c>
      <c r="S6" t="s">
        <v>226</v>
      </c>
      <c r="T6" t="s">
        <v>237</v>
      </c>
      <c r="U6" t="s">
        <v>130</v>
      </c>
      <c r="V6" t="s">
        <v>238</v>
      </c>
      <c r="W6" t="s">
        <v>111</v>
      </c>
      <c r="X6" t="s">
        <v>112</v>
      </c>
      <c r="Y6" t="s">
        <v>111</v>
      </c>
      <c r="AB6" t="s">
        <v>111</v>
      </c>
      <c r="AI6">
        <v>-7413568214</v>
      </c>
      <c r="AJ6">
        <v>470923827899998</v>
      </c>
      <c r="AM6" s="6">
        <v>45063</v>
      </c>
      <c r="AN6" s="6">
        <v>45064</v>
      </c>
      <c r="AO6" s="6">
        <v>45064.306354166663</v>
      </c>
      <c r="AP6" s="36"/>
      <c r="AQ6" s="36">
        <v>45064</v>
      </c>
      <c r="AR6" s="35"/>
      <c r="AS6" s="36">
        <v>45063</v>
      </c>
      <c r="AT6" s="36" t="s">
        <v>113</v>
      </c>
      <c r="AU6" s="36" t="s">
        <v>113</v>
      </c>
      <c r="AV6" s="36" t="s">
        <v>113</v>
      </c>
      <c r="AW6" s="36" t="s">
        <v>113</v>
      </c>
      <c r="AX6" s="36" t="s">
        <v>113</v>
      </c>
      <c r="AY6" s="36">
        <v>45078.999988425923</v>
      </c>
      <c r="AZ6" s="35">
        <v>0</v>
      </c>
      <c r="BA6" s="35">
        <v>20232000076841</v>
      </c>
      <c r="BB6" s="36">
        <v>45077</v>
      </c>
      <c r="BC6" s="36">
        <v>45077.818854166668</v>
      </c>
      <c r="BD6" s="71">
        <v>45077.818854166668</v>
      </c>
      <c r="BE6" s="35">
        <v>9</v>
      </c>
      <c r="BF6" s="35">
        <v>0</v>
      </c>
      <c r="BG6" s="35" t="s">
        <v>257</v>
      </c>
      <c r="BH6" s="35" t="s">
        <v>10</v>
      </c>
      <c r="BI6" s="36">
        <v>45075</v>
      </c>
      <c r="BJ6" s="35">
        <v>7</v>
      </c>
      <c r="BK6" s="35">
        <v>3</v>
      </c>
      <c r="BL6" s="35" t="s">
        <v>258</v>
      </c>
      <c r="BM6" s="35" t="s">
        <v>258</v>
      </c>
      <c r="BN6" s="35" t="s">
        <v>122</v>
      </c>
      <c r="BO6" s="35" t="s">
        <v>122</v>
      </c>
      <c r="BP6" s="35" t="s">
        <v>10</v>
      </c>
      <c r="BQ6" s="35" t="s">
        <v>259</v>
      </c>
      <c r="BR6" s="35" t="s">
        <v>115</v>
      </c>
      <c r="BS6" s="35" t="s">
        <v>124</v>
      </c>
      <c r="BT6" s="35" t="s">
        <v>240</v>
      </c>
      <c r="BU6" s="35">
        <v>1022338963</v>
      </c>
      <c r="BV6" s="35"/>
      <c r="BW6" s="35" t="s">
        <v>241</v>
      </c>
      <c r="BX6" s="35">
        <v>2655516</v>
      </c>
      <c r="BY6" s="35">
        <v>3125962662</v>
      </c>
      <c r="BZ6" s="35" t="s">
        <v>242</v>
      </c>
      <c r="CA6" s="35"/>
      <c r="CB6" s="35"/>
      <c r="CC6" s="35"/>
      <c r="CD6" s="35">
        <v>2</v>
      </c>
      <c r="CE6" s="35" t="s">
        <v>112</v>
      </c>
      <c r="CF6" s="35" t="s">
        <v>112</v>
      </c>
      <c r="CG6" s="35"/>
      <c r="CH6" s="35"/>
      <c r="CI6" s="35">
        <v>2</v>
      </c>
      <c r="CJ6" s="35" t="s">
        <v>260</v>
      </c>
      <c r="CK6" s="35" t="s">
        <v>234</v>
      </c>
      <c r="CL6" s="35"/>
      <c r="CM6" s="35" t="s">
        <v>126</v>
      </c>
      <c r="CN6" s="35" t="s">
        <v>117</v>
      </c>
      <c r="CO6" s="35" t="s">
        <v>113</v>
      </c>
      <c r="CP6" s="35" t="s">
        <v>261</v>
      </c>
      <c r="CQ6" s="35" t="s">
        <v>119</v>
      </c>
      <c r="CR6" t="s">
        <v>120</v>
      </c>
    </row>
    <row r="7" spans="1:101">
      <c r="C7"/>
      <c r="AL7" s="6"/>
      <c r="AM7" s="6"/>
      <c r="AN7" s="6"/>
      <c r="AO7" s="6"/>
      <c r="AQ7" s="6"/>
      <c r="AR7" s="6"/>
      <c r="AS7" s="6"/>
      <c r="AT7" s="6"/>
      <c r="AU7" s="6"/>
      <c r="AV7" s="6"/>
      <c r="AW7" s="6"/>
      <c r="AZ7" s="6"/>
      <c r="BA7" s="6"/>
      <c r="BB7" s="6"/>
      <c r="BD7"/>
      <c r="BG7" s="6"/>
    </row>
    <row r="8" spans="1:101">
      <c r="C8"/>
      <c r="AL8" s="6"/>
      <c r="AM8" s="6"/>
      <c r="AN8" s="6"/>
      <c r="AO8" s="6"/>
      <c r="AQ8" s="6"/>
      <c r="AR8" s="6"/>
      <c r="AS8" s="6"/>
      <c r="AT8" s="6"/>
      <c r="AU8" s="6"/>
      <c r="AV8" s="6"/>
      <c r="AW8" s="6"/>
      <c r="AZ8" s="6"/>
      <c r="BA8" s="6"/>
      <c r="BB8" s="6"/>
      <c r="BD8"/>
      <c r="BG8" s="6"/>
    </row>
    <row r="9" spans="1:101">
      <c r="C9"/>
      <c r="AL9" s="6"/>
      <c r="AM9" s="6"/>
      <c r="AN9" s="6"/>
      <c r="AO9" s="6"/>
      <c r="AQ9" s="6"/>
      <c r="AR9" s="6"/>
      <c r="AS9" s="6"/>
      <c r="AT9" s="6"/>
      <c r="AU9" s="6"/>
      <c r="AV9" s="6"/>
      <c r="AW9" s="6"/>
      <c r="AZ9" s="6"/>
      <c r="BA9" s="6"/>
      <c r="BB9" s="6"/>
      <c r="BD9"/>
      <c r="BG9" s="6"/>
    </row>
    <row r="10" spans="1:101" s="35" customFormat="1" ht="13.5">
      <c r="C10" s="44"/>
      <c r="AN10" s="36"/>
      <c r="AO10" s="36"/>
      <c r="AP10" s="36"/>
      <c r="AQ10" s="36"/>
      <c r="AS10" s="36"/>
      <c r="AY10" s="36"/>
      <c r="BC10" s="36"/>
      <c r="BD10" s="61"/>
      <c r="BI10" s="36"/>
    </row>
    <row r="11" spans="1:101" s="35" customFormat="1" ht="13.5">
      <c r="C11" s="44"/>
      <c r="BD11" s="60"/>
    </row>
  </sheetData>
  <phoneticPr fontId="30"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44"/>
  <sheetViews>
    <sheetView showGridLines="0" zoomScale="80" zoomScaleNormal="80" workbookViewId="0"/>
  </sheetViews>
  <sheetFormatPr baseColWidth="10" defaultColWidth="0" defaultRowHeight="14.45" customHeight="1" zeroHeight="1"/>
  <cols>
    <col min="1" max="1" width="2.42578125" customWidth="1"/>
    <col min="2" max="2" width="4.42578125" customWidth="1"/>
    <col min="3" max="3" width="30.5703125" customWidth="1"/>
    <col min="4" max="4" width="30.140625" customWidth="1"/>
    <col min="5" max="5" width="2" customWidth="1"/>
    <col min="6" max="6" width="30.140625" customWidth="1"/>
    <col min="7" max="7" width="30.5703125" customWidth="1"/>
    <col min="8" max="8" width="3.5703125" customWidth="1"/>
    <col min="9" max="11" width="11.5703125" customWidth="1"/>
    <col min="12" max="15" width="11.42578125" customWidth="1"/>
    <col min="16" max="16384" width="11.42578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88" t="s">
        <v>132</v>
      </c>
      <c r="D15" s="88"/>
    </row>
    <row r="16" spans="3:4" ht="15" customHeight="1">
      <c r="C16" s="88"/>
      <c r="D16" s="88"/>
    </row>
    <row r="17" spans="3:7" ht="20.25" customHeight="1">
      <c r="C17" s="2"/>
    </row>
    <row r="18" spans="3:7" ht="15" customHeight="1">
      <c r="C18" s="93" t="s">
        <v>267</v>
      </c>
      <c r="D18" s="93"/>
      <c r="E18" s="3"/>
      <c r="F18" s="92" t="s">
        <v>268</v>
      </c>
      <c r="G18" s="92"/>
    </row>
    <row r="19" spans="3:7" ht="14.45" customHeight="1">
      <c r="C19" s="93"/>
      <c r="D19" s="93"/>
      <c r="E19" s="3"/>
      <c r="F19" s="92"/>
      <c r="G19" s="92"/>
    </row>
    <row r="20" spans="3:7" ht="21" customHeight="1">
      <c r="C20" s="93"/>
      <c r="D20" s="93"/>
      <c r="E20" s="3"/>
      <c r="F20" s="92"/>
      <c r="G20" s="92"/>
    </row>
    <row r="21" spans="3:7" ht="21" customHeight="1">
      <c r="C21" s="93"/>
      <c r="D21" s="93"/>
      <c r="E21" s="3"/>
      <c r="F21" s="92"/>
      <c r="G21" s="92"/>
    </row>
    <row r="22" spans="3:7" ht="21" customHeight="1">
      <c r="C22" s="93"/>
      <c r="D22" s="93"/>
      <c r="E22" s="3"/>
      <c r="F22" s="92"/>
      <c r="G22" s="92"/>
    </row>
    <row r="23" spans="3:7" ht="21" customHeight="1">
      <c r="C23" s="93"/>
      <c r="D23" s="93"/>
      <c r="E23" s="3"/>
      <c r="F23" s="92"/>
      <c r="G23" s="92"/>
    </row>
    <row r="24" spans="3:7" ht="21" customHeight="1">
      <c r="C24" s="93"/>
      <c r="D24" s="93"/>
      <c r="E24" s="3"/>
      <c r="F24" s="92"/>
      <c r="G24" s="92"/>
    </row>
    <row r="25" spans="3:7" ht="21" customHeight="1">
      <c r="C25" s="93"/>
      <c r="D25" s="93"/>
      <c r="E25" s="3"/>
      <c r="F25" s="92"/>
      <c r="G25" s="92"/>
    </row>
    <row r="26" spans="3:7" ht="38.25" customHeight="1">
      <c r="C26" s="93"/>
      <c r="D26" s="93"/>
      <c r="E26" s="3"/>
      <c r="F26" s="92"/>
      <c r="G26" s="92"/>
    </row>
    <row r="27" spans="3:7" ht="21" customHeight="1">
      <c r="C27" s="93"/>
      <c r="D27" s="93"/>
      <c r="E27" s="3"/>
      <c r="F27" s="92"/>
      <c r="G27" s="92"/>
    </row>
    <row r="28" spans="3:7" ht="4.5" customHeight="1">
      <c r="C28" s="93"/>
      <c r="D28" s="93"/>
      <c r="E28" s="3"/>
      <c r="F28" s="92"/>
      <c r="G28" s="92"/>
    </row>
    <row r="29" spans="3:7" ht="10.5" hidden="1" customHeight="1">
      <c r="C29" s="93"/>
      <c r="D29" s="93"/>
      <c r="E29" s="3"/>
      <c r="F29" s="92"/>
      <c r="G29" s="92"/>
    </row>
    <row r="30" spans="3:7" ht="15"/>
    <row r="31" spans="3:7" ht="81" customHeight="1">
      <c r="C31" s="33" t="s">
        <v>133</v>
      </c>
      <c r="D31" s="33" t="s">
        <v>134</v>
      </c>
      <c r="E31" s="90" t="s">
        <v>135</v>
      </c>
      <c r="F31" s="90"/>
      <c r="G31" s="33" t="s">
        <v>136</v>
      </c>
    </row>
    <row r="32" spans="3:7" ht="42" customHeight="1">
      <c r="C32" s="34">
        <v>3</v>
      </c>
      <c r="D32" s="34">
        <v>0</v>
      </c>
      <c r="E32" s="89">
        <v>3</v>
      </c>
      <c r="F32" s="89"/>
      <c r="G32" s="34">
        <v>0</v>
      </c>
    </row>
    <row r="33" spans="3:9" ht="30.75" customHeight="1">
      <c r="C33" s="87" t="s">
        <v>265</v>
      </c>
      <c r="D33" s="87"/>
      <c r="E33" s="87"/>
      <c r="F33" s="87"/>
      <c r="G33" s="87"/>
      <c r="I33" s="1"/>
    </row>
    <row r="34" spans="3:9" ht="27" customHeight="1">
      <c r="C34" s="91"/>
      <c r="D34" s="91"/>
      <c r="E34" s="91"/>
      <c r="F34" s="91"/>
      <c r="G34" s="91"/>
    </row>
    <row r="35" spans="3:9" ht="15"/>
    <row r="36" spans="3:9" ht="15"/>
    <row r="37" spans="3:9" ht="15" hidden="1"/>
    <row r="43" spans="3:9" ht="15" hidden="1"/>
    <row r="44" spans="3:9" ht="31.35" hidden="1" customHeight="1"/>
  </sheetData>
  <mergeCells count="7">
    <mergeCell ref="C33:G33"/>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C1:L39"/>
  <sheetViews>
    <sheetView showGridLines="0" topLeftCell="A6" zoomScale="60" zoomScaleNormal="60" workbookViewId="0">
      <selection activeCell="L25" sqref="L25"/>
    </sheetView>
  </sheetViews>
  <sheetFormatPr baseColWidth="10" defaultColWidth="11.42578125" defaultRowHeight="14.45" customHeight="1" zeroHeight="1"/>
  <cols>
    <col min="1" max="1" width="2.42578125" customWidth="1"/>
    <col min="2" max="2" width="4.42578125" customWidth="1"/>
    <col min="3" max="3" width="16.85546875" customWidth="1"/>
    <col min="4" max="7" width="26" customWidth="1"/>
    <col min="8" max="11" width="11.85546875" customWidth="1"/>
    <col min="12" max="12" width="51" customWidth="1"/>
    <col min="13" max="13" width="11.42578125" customWidth="1"/>
  </cols>
  <sheetData>
    <row r="1" ht="14.45" customHeight="1"/>
    <row r="2" ht="14.45" customHeight="1"/>
    <row r="3" ht="14.45" customHeight="1"/>
    <row r="4" ht="14.45" customHeight="1"/>
    <row r="5" ht="14.45" customHeight="1"/>
    <row r="6" ht="14.45" customHeight="1"/>
    <row r="7" ht="14.45" customHeight="1"/>
    <row r="8" ht="14.45" customHeight="1"/>
    <row r="9" ht="14.45" customHeight="1"/>
    <row r="10" ht="14.45" customHeight="1"/>
    <row r="11" ht="14.45" customHeight="1"/>
    <row r="12" ht="14.45" customHeight="1"/>
    <row r="13" ht="14.45" customHeight="1"/>
    <row r="14" ht="14.45" customHeight="1"/>
    <row r="15" ht="14.45" customHeight="1"/>
    <row r="16" ht="14.45" customHeight="1"/>
    <row r="17" spans="3:12" ht="35.25">
      <c r="C17" s="26" t="s">
        <v>137</v>
      </c>
    </row>
    <row r="18" spans="3:12" ht="14.45" customHeight="1"/>
    <row r="19" spans="3:12" ht="76.5" customHeight="1">
      <c r="C19" s="96" t="s">
        <v>196</v>
      </c>
      <c r="D19" s="96"/>
      <c r="E19" s="96"/>
      <c r="F19" s="96"/>
      <c r="G19" s="96"/>
      <c r="H19" s="96"/>
      <c r="I19" s="96"/>
      <c r="J19" s="96"/>
      <c r="K19" s="96"/>
      <c r="L19" s="96"/>
    </row>
    <row r="20" spans="3:12" ht="96" customHeight="1">
      <c r="C20" s="96"/>
      <c r="D20" s="96"/>
      <c r="E20" s="96"/>
      <c r="F20" s="96"/>
      <c r="G20" s="96"/>
      <c r="H20" s="96"/>
      <c r="I20" s="96"/>
      <c r="J20" s="96"/>
      <c r="K20" s="96"/>
      <c r="L20" s="96"/>
    </row>
    <row r="21" spans="3:12" ht="76.5" customHeight="1">
      <c r="C21" s="97" t="s">
        <v>197</v>
      </c>
      <c r="D21" s="97"/>
      <c r="E21" s="97"/>
      <c r="F21" s="97"/>
      <c r="G21" s="97"/>
      <c r="H21" s="97"/>
      <c r="I21" s="97"/>
      <c r="J21" s="97"/>
      <c r="K21" s="97"/>
      <c r="L21" s="97"/>
    </row>
    <row r="22" spans="3:12" ht="100.5" customHeight="1">
      <c r="C22" s="39" t="s">
        <v>208</v>
      </c>
      <c r="D22" s="40" t="s">
        <v>209</v>
      </c>
      <c r="E22" s="40" t="s">
        <v>210</v>
      </c>
      <c r="F22" s="40" t="s">
        <v>211</v>
      </c>
      <c r="G22" s="41" t="s">
        <v>192</v>
      </c>
      <c r="H22" s="98" t="s">
        <v>212</v>
      </c>
      <c r="I22" s="99"/>
      <c r="J22" s="98" t="s">
        <v>213</v>
      </c>
      <c r="K22" s="99"/>
      <c r="L22" s="42" t="s">
        <v>198</v>
      </c>
    </row>
    <row r="23" spans="3:12" ht="83.25" customHeight="1">
      <c r="C23" s="81">
        <f>'base Solicitudes de Información'!B20</f>
        <v>1891952023</v>
      </c>
      <c r="D23" s="32">
        <f>+'plantilla formula'!M5</f>
        <v>45034</v>
      </c>
      <c r="E23" s="32">
        <f>+'plantilla formula'!O5</f>
        <v>45049</v>
      </c>
      <c r="F23" s="32">
        <f>+'plantilla formula'!H5</f>
        <v>45070.364270833335</v>
      </c>
      <c r="G23" s="32">
        <f>+'plantilla formula'!I5</f>
        <v>45070</v>
      </c>
      <c r="H23" s="100">
        <f>+'plantilla formula'!K5</f>
        <v>1</v>
      </c>
      <c r="I23" s="101"/>
      <c r="J23" s="102">
        <f>+'plantilla formula'!L5</f>
        <v>1</v>
      </c>
      <c r="K23" s="101"/>
      <c r="L23" s="82" t="s">
        <v>264</v>
      </c>
    </row>
    <row r="24" spans="3:12" ht="43.5" customHeight="1">
      <c r="C24" s="24">
        <f>'base Solicitudes de Información'!B21</f>
        <v>2360522023</v>
      </c>
      <c r="D24" s="27">
        <f>+'plantilla formula'!M6</f>
        <v>45063</v>
      </c>
      <c r="E24" s="32">
        <f>+'plantilla formula'!O6</f>
        <v>45078</v>
      </c>
      <c r="F24" s="27">
        <f>+'plantilla formula'!H6</f>
        <v>45063.723124999997</v>
      </c>
      <c r="G24" s="27">
        <f>+'plantilla formula'!I6</f>
        <v>45077.818854166668</v>
      </c>
      <c r="H24" s="103">
        <f>+'plantilla formula'!K6</f>
        <v>1</v>
      </c>
      <c r="I24" s="104"/>
      <c r="J24" s="105">
        <f>+'plantilla formula'!L6</f>
        <v>10</v>
      </c>
      <c r="K24" s="104"/>
      <c r="L24" s="25" t="s">
        <v>206</v>
      </c>
    </row>
    <row r="25" spans="3:12" ht="43.5" customHeight="1">
      <c r="C25" s="24">
        <f>'base Solicitudes de Información'!B22</f>
        <v>2571142023</v>
      </c>
      <c r="D25" s="27">
        <f>+'plantilla formula'!M7</f>
        <v>45077</v>
      </c>
      <c r="E25" s="27">
        <f>+'plantilla formula'!O7</f>
        <v>45092</v>
      </c>
      <c r="F25" s="27">
        <f>+'plantilla formula'!H7</f>
        <v>45077.556168981479</v>
      </c>
      <c r="G25" s="27">
        <v>45092</v>
      </c>
      <c r="H25" s="103">
        <f>+'plantilla formula'!K7</f>
        <v>1</v>
      </c>
      <c r="I25" s="104"/>
      <c r="J25" s="102">
        <v>10</v>
      </c>
      <c r="K25" s="101"/>
      <c r="L25" s="25" t="s">
        <v>206</v>
      </c>
    </row>
    <row r="26" spans="3:12" ht="39" customHeight="1"/>
    <row r="27" spans="3:12" ht="35.1" customHeight="1">
      <c r="C27" s="95" t="s">
        <v>138</v>
      </c>
      <c r="D27" s="95"/>
      <c r="E27" s="31"/>
      <c r="F27" s="31"/>
      <c r="G27" s="31"/>
      <c r="H27" s="31"/>
      <c r="I27" s="31"/>
      <c r="J27" s="31"/>
      <c r="K27" s="31"/>
      <c r="L27" s="31"/>
    </row>
    <row r="28" spans="3:12" ht="33" customHeight="1">
      <c r="C28" s="96" t="s">
        <v>199</v>
      </c>
      <c r="D28" s="96"/>
      <c r="E28" s="96"/>
      <c r="F28" s="96"/>
      <c r="G28" s="96"/>
      <c r="H28" s="96"/>
      <c r="I28" s="96"/>
      <c r="J28" s="96"/>
      <c r="K28" s="96"/>
      <c r="L28" s="96"/>
    </row>
    <row r="29" spans="3:12" ht="65.25" customHeight="1">
      <c r="C29" s="96"/>
      <c r="D29" s="96"/>
      <c r="E29" s="96"/>
      <c r="F29" s="96"/>
      <c r="G29" s="96"/>
      <c r="H29" s="96"/>
      <c r="I29" s="96"/>
      <c r="J29" s="96"/>
      <c r="K29" s="96"/>
      <c r="L29" s="96"/>
    </row>
    <row r="30" spans="3:12" ht="33" customHeight="1">
      <c r="C30" s="28"/>
      <c r="D30" s="28"/>
      <c r="E30" s="28"/>
      <c r="F30" s="28"/>
      <c r="G30" s="28"/>
      <c r="H30" s="28"/>
      <c r="I30" s="28"/>
      <c r="J30" s="28"/>
      <c r="K30" s="28"/>
      <c r="L30" s="28"/>
    </row>
    <row r="31" spans="3:12" ht="63" customHeight="1">
      <c r="C31" s="94" t="s">
        <v>200</v>
      </c>
      <c r="D31" s="94"/>
      <c r="E31" s="94"/>
      <c r="F31" s="94"/>
      <c r="G31" s="94"/>
      <c r="H31" s="94"/>
      <c r="I31" s="94"/>
      <c r="J31" s="94"/>
      <c r="K31" s="94"/>
      <c r="L31" s="94"/>
    </row>
    <row r="32" spans="3:12" ht="31.35" customHeight="1"/>
    <row r="33" spans="12:12" ht="14.45" customHeight="1"/>
    <row r="34" spans="12:12" ht="14.45" customHeight="1"/>
    <row r="35" spans="12:12" ht="14.45" customHeight="1">
      <c r="L35" s="83" t="s">
        <v>266</v>
      </c>
    </row>
    <row r="36" spans="12:12" ht="14.45" customHeight="1"/>
    <row r="37" spans="12:12" ht="14.45" customHeight="1"/>
    <row r="38" spans="12:12" ht="14.45" customHeight="1"/>
    <row r="39" spans="12:12" ht="14.45" customHeight="1"/>
  </sheetData>
  <mergeCells count="13">
    <mergeCell ref="C31:L31"/>
    <mergeCell ref="C27:D27"/>
    <mergeCell ref="C19:L20"/>
    <mergeCell ref="C21:L21"/>
    <mergeCell ref="H22:I22"/>
    <mergeCell ref="J22:K22"/>
    <mergeCell ref="H23:I23"/>
    <mergeCell ref="J23:K23"/>
    <mergeCell ref="H24:I24"/>
    <mergeCell ref="J24:K24"/>
    <mergeCell ref="C28:L29"/>
    <mergeCell ref="H25:I25"/>
    <mergeCell ref="J25:K25"/>
  </mergeCells>
  <phoneticPr fontId="3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7FE-60D4-4EFB-B510-F5E98E530BEA}">
  <dimension ref="A1:AX85"/>
  <sheetViews>
    <sheetView workbookViewId="0">
      <selection activeCell="L8" sqref="L8"/>
    </sheetView>
  </sheetViews>
  <sheetFormatPr baseColWidth="10" defaultRowHeight="15"/>
  <cols>
    <col min="1" max="2" width="2.140625" style="14" customWidth="1"/>
    <col min="3" max="3" width="4.42578125" style="58" customWidth="1"/>
    <col min="7" max="7" width="12.140625" bestFit="1" customWidth="1"/>
    <col min="18" max="18" width="11.42578125" style="14" customWidth="1"/>
    <col min="19" max="20" width="14.85546875" style="14" customWidth="1"/>
    <col min="21" max="21" width="5.42578125" style="14" customWidth="1"/>
    <col min="22" max="23" width="10.85546875" style="14" customWidth="1"/>
    <col min="24" max="24" width="14.42578125" style="14" customWidth="1"/>
    <col min="25" max="50" width="11.42578125" style="14"/>
  </cols>
  <sheetData>
    <row r="1" spans="2:24" s="14" customFormat="1">
      <c r="C1" s="58"/>
      <c r="S1" s="48" t="s">
        <v>186</v>
      </c>
      <c r="T1" s="49">
        <f ca="1">TODAY()</f>
        <v>45135</v>
      </c>
    </row>
    <row r="2" spans="2:24" s="14" customFormat="1" ht="15.75" thickBot="1">
      <c r="C2" s="58"/>
      <c r="S2" s="50"/>
      <c r="T2" s="51"/>
      <c r="X2" s="54"/>
    </row>
    <row r="3" spans="2:24" s="16" customFormat="1" ht="61.5">
      <c r="B3" s="15" t="s">
        <v>187</v>
      </c>
      <c r="C3" s="59"/>
      <c r="M3" s="106" t="s">
        <v>188</v>
      </c>
      <c r="N3" s="107"/>
      <c r="O3" s="107"/>
      <c r="P3" s="108"/>
      <c r="S3" s="48"/>
      <c r="T3" s="49"/>
      <c r="U3" s="14"/>
      <c r="V3" s="14"/>
      <c r="W3" s="14"/>
      <c r="X3" s="14"/>
    </row>
    <row r="4" spans="2:24" ht="48">
      <c r="D4" s="66" t="s">
        <v>189</v>
      </c>
      <c r="E4" s="66" t="s">
        <v>207</v>
      </c>
      <c r="F4" s="66" t="s">
        <v>190</v>
      </c>
      <c r="G4" s="66" t="s">
        <v>93</v>
      </c>
      <c r="H4" s="66" t="s">
        <v>191</v>
      </c>
      <c r="I4" s="67" t="s">
        <v>192</v>
      </c>
      <c r="J4" s="66" t="s">
        <v>193</v>
      </c>
      <c r="K4" s="66" t="s">
        <v>201</v>
      </c>
      <c r="L4" s="68" t="s">
        <v>205</v>
      </c>
      <c r="M4" s="66" t="s">
        <v>37</v>
      </c>
      <c r="N4" s="66" t="s">
        <v>214</v>
      </c>
      <c r="O4" s="66" t="s">
        <v>204</v>
      </c>
      <c r="P4" s="66" t="s">
        <v>194</v>
      </c>
      <c r="Q4" s="17"/>
      <c r="V4" s="52"/>
      <c r="W4" s="53"/>
      <c r="X4" s="55" t="s">
        <v>215</v>
      </c>
    </row>
    <row r="5" spans="2:24">
      <c r="C5" s="58">
        <v>1</v>
      </c>
      <c r="D5" s="18">
        <f>+'base Solicitudes de Información'!B20</f>
        <v>1891952023</v>
      </c>
      <c r="E5" s="37">
        <f>VLOOKUP(D5,'solc. acc.info.abril'!B:AM,38,0)</f>
        <v>45034</v>
      </c>
      <c r="F5" s="38">
        <f>VLOOKUP(D5,'solc. acc.info.abril'!B:BC,54,0)</f>
        <v>45070.428969907407</v>
      </c>
      <c r="G5" s="18" t="str">
        <f>VLOOKUP(D5,'solc. acc.info.abril'!B:CR,95,0)</f>
        <v>GESTIONADO</v>
      </c>
      <c r="H5" s="45">
        <f>VLOOKUP(D5,'solc. acc.info.abril'!B:AO,40,0)</f>
        <v>45070.364270833335</v>
      </c>
      <c r="I5" s="47">
        <v>45070</v>
      </c>
      <c r="J5" s="20" t="s">
        <v>195</v>
      </c>
      <c r="K5" s="30">
        <f>+'solc. acc.info.abril'!BE3</f>
        <v>1</v>
      </c>
      <c r="L5" s="69">
        <f>NETWORKDAYS.INTL(H5,I5,1,$X$5:$X$21)</f>
        <v>1</v>
      </c>
      <c r="M5" s="38">
        <f>+E5</f>
        <v>45034</v>
      </c>
      <c r="N5" s="18">
        <v>10</v>
      </c>
      <c r="O5" s="46">
        <f t="shared" ref="O5:O12" si="0">WORKDAY(M5,N5,X$5:X$21)</f>
        <v>45049</v>
      </c>
      <c r="P5" s="70">
        <f>NETWORKDAYS.INTL(I5,O5,1,X5:X21)</f>
        <v>-15</v>
      </c>
      <c r="Q5" s="19"/>
      <c r="X5" s="49">
        <v>44935</v>
      </c>
    </row>
    <row r="6" spans="2:24">
      <c r="C6" s="58">
        <v>2</v>
      </c>
      <c r="D6" s="18">
        <f>+'base Solicitudes de Información'!B21</f>
        <v>2360522023</v>
      </c>
      <c r="E6" s="37">
        <f>VLOOKUP(D6,'solc. acc.info.abril'!B:AM,38,0)</f>
        <v>45063</v>
      </c>
      <c r="F6" s="38">
        <f>VLOOKUP(D6,'solc. acc.info.abril'!B:BC,54,0)</f>
        <v>45064.306354166663</v>
      </c>
      <c r="G6" s="18" t="str">
        <f>VLOOKUP(D6,'solc. acc.info.abril'!B:CR,95,0)</f>
        <v>GESTIONADO</v>
      </c>
      <c r="H6" s="45">
        <f>VLOOKUP(D6,'solc. acc.info.abril'!B:AO,40,0)</f>
        <v>45063.723124999997</v>
      </c>
      <c r="I6" s="47">
        <f>VLOOKUP(D6,'solc. acc.info.abril'!B:BD,55,0)</f>
        <v>45077.818854166668</v>
      </c>
      <c r="J6" s="20" t="s">
        <v>195</v>
      </c>
      <c r="K6" s="30">
        <f>+'solc. acc.info.abril'!BE4</f>
        <v>1</v>
      </c>
      <c r="L6" s="69">
        <f t="shared" ref="L6:L8" si="1">NETWORKDAYS.INTL(H6,I6,1,$X$5:$X$21)</f>
        <v>10</v>
      </c>
      <c r="M6" s="38">
        <f t="shared" ref="M6:M12" si="2">+E6</f>
        <v>45063</v>
      </c>
      <c r="N6" s="18">
        <v>10</v>
      </c>
      <c r="O6" s="46">
        <f t="shared" si="0"/>
        <v>45078</v>
      </c>
      <c r="P6" s="70">
        <f t="shared" ref="P6:P12" si="3">NETWORKDAYS.INTL(I6,O6,1,X6:X22)</f>
        <v>2</v>
      </c>
      <c r="Q6" s="21"/>
      <c r="X6" s="49">
        <v>45005</v>
      </c>
    </row>
    <row r="7" spans="2:24">
      <c r="C7" s="58">
        <v>3</v>
      </c>
      <c r="D7" s="18">
        <f>+'base Solicitudes de Información'!B22</f>
        <v>2571142023</v>
      </c>
      <c r="E7" s="37">
        <f>VLOOKUP(D7,'solc. acc.info.abril'!B:AM,38,0)</f>
        <v>45077</v>
      </c>
      <c r="F7" s="38">
        <f>VLOOKUP(D7,'solc. acc.info.abril'!B:BC,54,0)</f>
        <v>45077.639467592591</v>
      </c>
      <c r="G7" s="18" t="str">
        <f>VLOOKUP(D7,'solc. acc.info.abril'!B:CR,95,0)</f>
        <v>PENDIENTE</v>
      </c>
      <c r="H7" s="45">
        <f>VLOOKUP(D7,'solc. acc.info.abril'!B:AO,40,0)</f>
        <v>45077.556168981479</v>
      </c>
      <c r="I7" s="47" t="str">
        <f>VLOOKUP(D7,'solc. acc.info.abril'!B:BD,55,0)</f>
        <v xml:space="preserve"> </v>
      </c>
      <c r="J7" s="20"/>
      <c r="K7" s="30">
        <f>+'solc. acc.info.abril'!BE5</f>
        <v>1</v>
      </c>
      <c r="L7" s="69" t="e">
        <f t="shared" si="1"/>
        <v>#VALUE!</v>
      </c>
      <c r="M7" s="38">
        <f t="shared" si="2"/>
        <v>45077</v>
      </c>
      <c r="N7" s="18">
        <v>10</v>
      </c>
      <c r="O7" s="46">
        <f t="shared" si="0"/>
        <v>45092</v>
      </c>
      <c r="P7" s="70" t="e">
        <f t="shared" si="3"/>
        <v>#VALUE!</v>
      </c>
      <c r="Q7" s="19"/>
      <c r="X7" s="49">
        <v>45022</v>
      </c>
    </row>
    <row r="8" spans="2:24">
      <c r="C8" s="58">
        <v>4</v>
      </c>
      <c r="D8" s="18" t="e">
        <f>+'base Solicitudes de Información'!#REF!</f>
        <v>#REF!</v>
      </c>
      <c r="E8" s="37" t="e">
        <f>VLOOKUP(D8,'solc. acc.info.abril'!B:AM,38,0)</f>
        <v>#REF!</v>
      </c>
      <c r="F8" s="38" t="e">
        <f>VLOOKUP(D8,'solc. acc.info.abril'!B:BC,54,0)</f>
        <v>#REF!</v>
      </c>
      <c r="G8" s="18" t="e">
        <f>VLOOKUP(D8,'solc. acc.info.abril'!B:CR,95,0)</f>
        <v>#REF!</v>
      </c>
      <c r="H8" s="45" t="e">
        <f>VLOOKUP(D8,'solc. acc.info.abril'!B:AO,40,0)</f>
        <v>#REF!</v>
      </c>
      <c r="I8" s="47" t="e">
        <f>VLOOKUP(D8,'solc. acc.info.abril'!B:BD,55,0)</f>
        <v>#REF!</v>
      </c>
      <c r="J8" s="20" t="s">
        <v>195</v>
      </c>
      <c r="K8" s="30">
        <f>+'solc. acc.info.abril'!BE6</f>
        <v>9</v>
      </c>
      <c r="L8" s="69" t="e">
        <f t="shared" si="1"/>
        <v>#REF!</v>
      </c>
      <c r="M8" s="38" t="e">
        <f t="shared" si="2"/>
        <v>#REF!</v>
      </c>
      <c r="N8" s="18">
        <v>10</v>
      </c>
      <c r="O8" s="46" t="e">
        <f t="shared" si="0"/>
        <v>#REF!</v>
      </c>
      <c r="P8" s="70" t="e">
        <f t="shared" si="3"/>
        <v>#REF!</v>
      </c>
      <c r="Q8" s="22"/>
      <c r="X8" s="49">
        <v>45023</v>
      </c>
    </row>
    <row r="9" spans="2:24" s="72" customFormat="1">
      <c r="C9" s="73">
        <v>5</v>
      </c>
      <c r="D9" s="74" t="e">
        <f>+'base Solicitudes de Información'!#REF!</f>
        <v>#REF!</v>
      </c>
      <c r="E9" s="75" t="e">
        <f>VLOOKUP(D9,'solc. acc.info.abril'!B:AM,38,0)</f>
        <v>#REF!</v>
      </c>
      <c r="F9" s="76" t="e">
        <f>VLOOKUP(D9,'solc. acc.info.abril'!B:BC,54,0)</f>
        <v>#REF!</v>
      </c>
      <c r="G9" s="74" t="e">
        <f>VLOOKUP(D9,'solc. acc.info.abril'!B:CR,95,0)</f>
        <v>#REF!</v>
      </c>
      <c r="H9" s="77" t="e">
        <f>VLOOKUP(D9,'solc. acc.info.abril'!B:AO,40,0)</f>
        <v>#REF!</v>
      </c>
      <c r="I9" s="80" t="e">
        <f>VLOOKUP(D9,'solc. acc.info.abril'!B:BD,55,0)</f>
        <v>#REF!</v>
      </c>
      <c r="J9" s="75" t="s">
        <v>195</v>
      </c>
      <c r="K9" s="78">
        <f>+'solc. acc.info.abril'!BE7</f>
        <v>0</v>
      </c>
      <c r="L9" s="74" t="e">
        <f t="shared" ref="L9:L12" si="4">NETWORKDAYS.INTL(H9,I9,1,$X$5:$X$21)</f>
        <v>#REF!</v>
      </c>
      <c r="M9" s="76" t="e">
        <f t="shared" si="2"/>
        <v>#REF!</v>
      </c>
      <c r="N9" s="74">
        <v>10</v>
      </c>
      <c r="O9" s="76" t="e">
        <f t="shared" si="0"/>
        <v>#REF!</v>
      </c>
      <c r="P9" s="79" t="e">
        <f t="shared" si="3"/>
        <v>#REF!</v>
      </c>
      <c r="Q9" s="74"/>
      <c r="X9" s="76">
        <v>45047</v>
      </c>
    </row>
    <row r="10" spans="2:24" s="72" customFormat="1">
      <c r="C10" s="73">
        <v>6</v>
      </c>
      <c r="D10" s="74" t="e">
        <f>+'base Solicitudes de Información'!#REF!</f>
        <v>#REF!</v>
      </c>
      <c r="E10" s="75" t="e">
        <f>VLOOKUP(D10,'solc. acc.info.abril'!B:AM,38,0)</f>
        <v>#REF!</v>
      </c>
      <c r="F10" s="76" t="e">
        <f>VLOOKUP(D10,'solc. acc.info.abril'!B:BC,54,0)</f>
        <v>#REF!</v>
      </c>
      <c r="G10" s="74" t="e">
        <f>VLOOKUP(D10,'solc. acc.info.abril'!B:CR,95,0)</f>
        <v>#REF!</v>
      </c>
      <c r="H10" s="77" t="e">
        <f>VLOOKUP(D10,'solc. acc.info.abril'!B:AO,40,0)</f>
        <v>#REF!</v>
      </c>
      <c r="I10" s="80" t="e">
        <f>VLOOKUP(D10,'solc. acc.info.abril'!B:BD,55,0)</f>
        <v>#REF!</v>
      </c>
      <c r="J10" s="75" t="s">
        <v>195</v>
      </c>
      <c r="K10" s="78">
        <f>+'solc. acc.info.abril'!BE8</f>
        <v>0</v>
      </c>
      <c r="L10" s="74" t="e">
        <f t="shared" si="4"/>
        <v>#REF!</v>
      </c>
      <c r="M10" s="76" t="e">
        <f t="shared" si="2"/>
        <v>#REF!</v>
      </c>
      <c r="N10" s="74">
        <v>10</v>
      </c>
      <c r="O10" s="76" t="e">
        <f t="shared" si="0"/>
        <v>#REF!</v>
      </c>
      <c r="P10" s="79" t="e">
        <f t="shared" si="3"/>
        <v>#REF!</v>
      </c>
      <c r="X10" s="76">
        <v>45068</v>
      </c>
    </row>
    <row r="11" spans="2:24" s="72" customFormat="1">
      <c r="C11" s="73">
        <v>7</v>
      </c>
      <c r="D11" s="74" t="e">
        <f>+'base Solicitudes de Información'!#REF!</f>
        <v>#REF!</v>
      </c>
      <c r="E11" s="75" t="e">
        <f>VLOOKUP(D11,'solc. acc.info.abril'!B:AM,38,0)</f>
        <v>#REF!</v>
      </c>
      <c r="F11" s="76" t="e">
        <f>VLOOKUP(D11,'solc. acc.info.abril'!B:BC,54,0)</f>
        <v>#REF!</v>
      </c>
      <c r="G11" s="74" t="e">
        <f>VLOOKUP(D11,'solc. acc.info.abril'!B:CR,95,0)</f>
        <v>#REF!</v>
      </c>
      <c r="H11" s="77" t="e">
        <f>VLOOKUP(D11,'solc. acc.info.abril'!B:AO,40,0)</f>
        <v>#REF!</v>
      </c>
      <c r="I11" s="80" t="e">
        <f>VLOOKUP(D11,'solc. acc.info.abril'!B:BD,55,0)</f>
        <v>#REF!</v>
      </c>
      <c r="J11" s="75" t="s">
        <v>195</v>
      </c>
      <c r="K11" s="78">
        <f>+'solc. acc.info.abril'!BE9</f>
        <v>0</v>
      </c>
      <c r="L11" s="74" t="e">
        <f t="shared" si="4"/>
        <v>#REF!</v>
      </c>
      <c r="M11" s="76" t="e">
        <f t="shared" si="2"/>
        <v>#REF!</v>
      </c>
      <c r="N11" s="74">
        <v>10</v>
      </c>
      <c r="O11" s="76" t="e">
        <f t="shared" si="0"/>
        <v>#REF!</v>
      </c>
      <c r="P11" s="79" t="e">
        <f t="shared" si="3"/>
        <v>#REF!</v>
      </c>
      <c r="X11" s="76">
        <v>45089</v>
      </c>
    </row>
    <row r="12" spans="2:24" s="72" customFormat="1">
      <c r="C12" s="73">
        <v>8</v>
      </c>
      <c r="D12" s="74" t="e">
        <f>+'base Solicitudes de Información'!#REF!</f>
        <v>#REF!</v>
      </c>
      <c r="E12" s="75" t="e">
        <f>VLOOKUP(D12,'solc. acc.info.abril'!B:AM,38,0)</f>
        <v>#REF!</v>
      </c>
      <c r="F12" s="76" t="e">
        <f>VLOOKUP(D12,'solc. acc.info.abril'!B:BC,54,0)</f>
        <v>#REF!</v>
      </c>
      <c r="G12" s="74" t="e">
        <f>VLOOKUP(D12,'solc. acc.info.abril'!B:CR,95,0)</f>
        <v>#REF!</v>
      </c>
      <c r="H12" s="77" t="e">
        <f>VLOOKUP(D12,'solc. acc.info.abril'!B:AO,40,0)</f>
        <v>#REF!</v>
      </c>
      <c r="I12" s="80" t="e">
        <f>VLOOKUP(D12,'solc. acc.info.abril'!B:BD,55,0)</f>
        <v>#REF!</v>
      </c>
      <c r="J12" s="75" t="s">
        <v>195</v>
      </c>
      <c r="K12" s="78">
        <f>+'solc. acc.info.abril'!BE10</f>
        <v>0</v>
      </c>
      <c r="L12" s="74" t="e">
        <f t="shared" si="4"/>
        <v>#REF!</v>
      </c>
      <c r="M12" s="76" t="e">
        <f t="shared" si="2"/>
        <v>#REF!</v>
      </c>
      <c r="N12" s="74">
        <v>10</v>
      </c>
      <c r="O12" s="76" t="e">
        <f t="shared" si="0"/>
        <v>#REF!</v>
      </c>
      <c r="P12" s="79" t="e">
        <f t="shared" si="3"/>
        <v>#REF!</v>
      </c>
      <c r="X12" s="76">
        <v>45096</v>
      </c>
    </row>
    <row r="13" spans="2:24" s="14" customFormat="1">
      <c r="C13" s="58"/>
      <c r="G13" s="23"/>
      <c r="X13" s="49">
        <v>45110</v>
      </c>
    </row>
    <row r="14" spans="2:24" s="14" customFormat="1">
      <c r="C14" s="58"/>
      <c r="G14" s="23"/>
      <c r="X14" s="49">
        <v>45127</v>
      </c>
    </row>
    <row r="15" spans="2:24" s="14" customFormat="1">
      <c r="C15" s="58"/>
      <c r="G15" s="23"/>
      <c r="X15" s="49">
        <v>45145</v>
      </c>
    </row>
    <row r="16" spans="2:24" s="14" customFormat="1">
      <c r="C16" s="58"/>
      <c r="X16" s="49">
        <v>45159</v>
      </c>
    </row>
    <row r="17" spans="3:24" s="14" customFormat="1">
      <c r="C17" s="58"/>
      <c r="G17" s="23"/>
      <c r="X17" s="49">
        <v>45215</v>
      </c>
    </row>
    <row r="18" spans="3:24" s="14" customFormat="1">
      <c r="C18" s="58"/>
      <c r="G18" s="56"/>
      <c r="X18" s="49">
        <v>45236</v>
      </c>
    </row>
    <row r="19" spans="3:24" s="14" customFormat="1">
      <c r="C19" s="58"/>
      <c r="X19" s="49">
        <v>45243</v>
      </c>
    </row>
    <row r="20" spans="3:24" s="14" customFormat="1">
      <c r="C20" s="58"/>
      <c r="X20" s="49">
        <v>45268</v>
      </c>
    </row>
    <row r="21" spans="3:24" s="14" customFormat="1">
      <c r="C21" s="58"/>
      <c r="X21" s="49">
        <v>45285</v>
      </c>
    </row>
    <row r="22" spans="3:24" s="14" customFormat="1">
      <c r="C22" s="58"/>
    </row>
    <row r="23" spans="3:24" s="14" customFormat="1">
      <c r="C23" s="58"/>
    </row>
    <row r="24" spans="3:24" s="14" customFormat="1">
      <c r="C24" s="58"/>
    </row>
    <row r="25" spans="3:24" s="14" customFormat="1">
      <c r="C25" s="58"/>
    </row>
    <row r="26" spans="3:24" s="14" customFormat="1">
      <c r="C26" s="58"/>
    </row>
    <row r="27" spans="3:24" s="14" customFormat="1">
      <c r="C27" s="58"/>
    </row>
    <row r="28" spans="3:24" s="14" customFormat="1">
      <c r="C28" s="58"/>
    </row>
    <row r="29" spans="3:24" s="14" customFormat="1">
      <c r="C29" s="58"/>
    </row>
    <row r="30" spans="3:24" s="14" customFormat="1">
      <c r="C30" s="58"/>
    </row>
    <row r="31" spans="3:24" s="14" customFormat="1">
      <c r="C31" s="58"/>
    </row>
    <row r="32" spans="3:24" s="14" customFormat="1">
      <c r="C32" s="58"/>
    </row>
    <row r="33" spans="3:3" s="14" customFormat="1">
      <c r="C33" s="58"/>
    </row>
    <row r="34" spans="3:3" s="14" customFormat="1">
      <c r="C34" s="58"/>
    </row>
    <row r="35" spans="3:3" s="14" customFormat="1">
      <c r="C35" s="58"/>
    </row>
    <row r="36" spans="3:3" s="14" customFormat="1">
      <c r="C36" s="58"/>
    </row>
    <row r="37" spans="3:3" s="14" customFormat="1">
      <c r="C37" s="58"/>
    </row>
    <row r="38" spans="3:3" s="14" customFormat="1">
      <c r="C38" s="58"/>
    </row>
    <row r="39" spans="3:3" s="14" customFormat="1">
      <c r="C39" s="58"/>
    </row>
    <row r="40" spans="3:3" s="14" customFormat="1">
      <c r="C40" s="58"/>
    </row>
    <row r="41" spans="3:3" s="14" customFormat="1">
      <c r="C41" s="58"/>
    </row>
    <row r="42" spans="3:3" s="14" customFormat="1">
      <c r="C42" s="58"/>
    </row>
    <row r="43" spans="3:3" s="14" customFormat="1">
      <c r="C43" s="58"/>
    </row>
    <row r="44" spans="3:3" s="14" customFormat="1">
      <c r="C44" s="58"/>
    </row>
    <row r="45" spans="3:3" s="14" customFormat="1">
      <c r="C45" s="58"/>
    </row>
    <row r="46" spans="3:3" s="14" customFormat="1">
      <c r="C46" s="58"/>
    </row>
    <row r="47" spans="3:3" s="14" customFormat="1">
      <c r="C47" s="58"/>
    </row>
    <row r="48" spans="3:3" s="14" customFormat="1">
      <c r="C48" s="58"/>
    </row>
    <row r="49" spans="3:3" s="14" customFormat="1">
      <c r="C49" s="58"/>
    </row>
    <row r="50" spans="3:3" s="14" customFormat="1">
      <c r="C50" s="58"/>
    </row>
    <row r="51" spans="3:3" s="14" customFormat="1">
      <c r="C51" s="58"/>
    </row>
    <row r="52" spans="3:3" s="14" customFormat="1">
      <c r="C52" s="58"/>
    </row>
    <row r="53" spans="3:3" s="14" customFormat="1">
      <c r="C53" s="58"/>
    </row>
    <row r="54" spans="3:3" s="14" customFormat="1">
      <c r="C54" s="58"/>
    </row>
    <row r="55" spans="3:3" s="14" customFormat="1">
      <c r="C55" s="58"/>
    </row>
    <row r="56" spans="3:3" s="14" customFormat="1">
      <c r="C56" s="58"/>
    </row>
    <row r="57" spans="3:3" s="14" customFormat="1">
      <c r="C57" s="58"/>
    </row>
    <row r="58" spans="3:3" s="14" customFormat="1">
      <c r="C58" s="58"/>
    </row>
    <row r="59" spans="3:3" s="14" customFormat="1">
      <c r="C59" s="58"/>
    </row>
    <row r="60" spans="3:3" s="14" customFormat="1">
      <c r="C60" s="58"/>
    </row>
    <row r="61" spans="3:3" s="14" customFormat="1">
      <c r="C61" s="58"/>
    </row>
    <row r="62" spans="3:3" s="14" customFormat="1">
      <c r="C62" s="58"/>
    </row>
    <row r="63" spans="3:3" s="14" customFormat="1">
      <c r="C63" s="58"/>
    </row>
    <row r="64" spans="3:3" s="14" customFormat="1">
      <c r="C64" s="58"/>
    </row>
    <row r="65" spans="3:3" s="14" customFormat="1">
      <c r="C65" s="58"/>
    </row>
    <row r="66" spans="3:3" s="14" customFormat="1">
      <c r="C66" s="58"/>
    </row>
    <row r="67" spans="3:3" s="14" customFormat="1">
      <c r="C67" s="58"/>
    </row>
    <row r="68" spans="3:3" s="14" customFormat="1">
      <c r="C68" s="58"/>
    </row>
    <row r="69" spans="3:3" s="14" customFormat="1">
      <c r="C69" s="58"/>
    </row>
    <row r="70" spans="3:3" s="14" customFormat="1">
      <c r="C70" s="58"/>
    </row>
    <row r="71" spans="3:3" s="14" customFormat="1">
      <c r="C71" s="58"/>
    </row>
    <row r="72" spans="3:3" s="14" customFormat="1">
      <c r="C72" s="58"/>
    </row>
    <row r="73" spans="3:3" s="14" customFormat="1">
      <c r="C73" s="58"/>
    </row>
    <row r="74" spans="3:3" s="14" customFormat="1">
      <c r="C74" s="58"/>
    </row>
    <row r="75" spans="3:3" s="14" customFormat="1">
      <c r="C75" s="58"/>
    </row>
    <row r="76" spans="3:3" s="14" customFormat="1">
      <c r="C76" s="58"/>
    </row>
    <row r="77" spans="3:3" s="14" customFormat="1">
      <c r="C77" s="58"/>
    </row>
    <row r="78" spans="3:3" s="14" customFormat="1">
      <c r="C78" s="58"/>
    </row>
    <row r="79" spans="3:3" s="14" customFormat="1">
      <c r="C79" s="58"/>
    </row>
    <row r="80" spans="3:3" s="14" customFormat="1">
      <c r="C80" s="58"/>
    </row>
    <row r="81" spans="3:3" s="14" customFormat="1">
      <c r="C81" s="58"/>
    </row>
    <row r="82" spans="3:3" s="14" customFormat="1">
      <c r="C82" s="58"/>
    </row>
    <row r="83" spans="3:3" s="14" customFormat="1">
      <c r="C83" s="58"/>
    </row>
    <row r="84" spans="3:3" s="14" customFormat="1">
      <c r="C84" s="58"/>
    </row>
    <row r="85" spans="3:3" s="14" customFormat="1">
      <c r="C85" s="58"/>
    </row>
  </sheetData>
  <mergeCells count="1">
    <mergeCell ref="M3:P3"/>
  </mergeCells>
  <phoneticPr fontId="30"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cols>
    <col min="1" max="1" width="22.5703125" customWidth="1"/>
    <col min="2" max="2" width="31.5703125" bestFit="1" customWidth="1"/>
    <col min="4" max="4" width="17" customWidth="1"/>
    <col min="5" max="5" width="32.5703125" customWidth="1"/>
    <col min="6" max="6" width="40.42578125" customWidth="1"/>
    <col min="7" max="8" width="32.140625" bestFit="1" customWidth="1"/>
    <col min="9" max="9" width="14.42578125" bestFit="1" customWidth="1"/>
    <col min="10" max="10" width="19.5703125" customWidth="1"/>
    <col min="12" max="12" width="13.42578125" customWidth="1"/>
    <col min="13" max="13" width="19.42578125" customWidth="1"/>
    <col min="14" max="14" width="16.42578125" customWidth="1"/>
    <col min="16" max="16" width="14.5703125" customWidth="1"/>
    <col min="17" max="17" width="22.42578125" customWidth="1"/>
    <col min="18" max="18" width="21.140625" customWidth="1"/>
    <col min="19" max="19" width="21.42578125" customWidth="1"/>
    <col min="21" max="21" width="19.42578125" customWidth="1"/>
    <col min="22" max="22" width="18.85546875" customWidth="1"/>
    <col min="23" max="23" width="12" customWidth="1"/>
    <col min="25" max="25" width="19.42578125" customWidth="1"/>
    <col min="26" max="26" width="21.140625" customWidth="1"/>
    <col min="27" max="27" width="25.140625" customWidth="1"/>
    <col min="29" max="29" width="16.42578125" customWidth="1"/>
    <col min="31" max="31" width="23.85546875" customWidth="1"/>
    <col min="32" max="32" width="19.140625" customWidth="1"/>
    <col min="33" max="33" width="20.85546875" customWidth="1"/>
    <col min="34" max="34" width="21.5703125" customWidth="1"/>
    <col min="35" max="35" width="23.42578125" customWidth="1"/>
    <col min="36" max="36" width="21.5703125" customWidth="1"/>
    <col min="37" max="37" width="33.42578125" customWidth="1"/>
    <col min="38" max="38" width="31.5703125" customWidth="1"/>
    <col min="39" max="40" width="15.42578125" style="6" customWidth="1"/>
    <col min="41" max="41" width="18" style="6" customWidth="1"/>
    <col min="42" max="42" width="22" style="6" customWidth="1"/>
    <col min="43" max="43" width="25.5703125" customWidth="1"/>
    <col min="44" max="44" width="23.42578125" style="6" customWidth="1"/>
    <col min="45" max="45" width="25.42578125" style="6" customWidth="1"/>
    <col min="46" max="46" width="26.42578125" style="6" customWidth="1"/>
    <col min="47" max="47" width="26.5703125" style="6" customWidth="1"/>
    <col min="48" max="48" width="27.42578125" style="6" customWidth="1"/>
    <col min="49" max="49" width="26.42578125" style="6" customWidth="1"/>
    <col min="50" max="50" width="19.85546875" style="6" customWidth="1"/>
    <col min="51" max="51" width="24.85546875" customWidth="1"/>
    <col min="52" max="52" width="24" customWidth="1"/>
    <col min="53" max="53" width="21.85546875" style="6" customWidth="1"/>
    <col min="54" max="54" width="18.85546875" style="6" customWidth="1"/>
    <col min="55" max="55" width="13.85546875" style="6" customWidth="1"/>
    <col min="56" max="56" width="13.85546875" customWidth="1"/>
    <col min="57" max="57" width="18.42578125" customWidth="1"/>
    <col min="59" max="59" width="22.85546875" customWidth="1"/>
    <col min="60" max="60" width="19.42578125" style="6" customWidth="1"/>
    <col min="61" max="61" width="20" customWidth="1"/>
    <col min="62" max="62" width="26.85546875" customWidth="1"/>
    <col min="63" max="63" width="13.42578125" customWidth="1"/>
    <col min="64" max="64" width="16.140625" customWidth="1"/>
    <col min="65" max="65" width="14.42578125" customWidth="1"/>
    <col min="66" max="66" width="20.85546875" customWidth="1"/>
    <col min="67" max="67" width="14" customWidth="1"/>
    <col min="68" max="68" width="17.42578125" customWidth="1"/>
    <col min="69" max="69" width="19.42578125" customWidth="1"/>
    <col min="70" max="70" width="20.42578125" customWidth="1"/>
    <col min="71" max="71" width="21.42578125" customWidth="1"/>
    <col min="72" max="72" width="23.5703125" customWidth="1"/>
    <col min="73" max="73" width="24.85546875" customWidth="1"/>
    <col min="74" max="74" width="30.5703125" customWidth="1"/>
    <col min="75" max="75" width="25.5703125" customWidth="1"/>
    <col min="76" max="76" width="20.42578125" customWidth="1"/>
    <col min="77" max="77" width="32.140625" customWidth="1"/>
    <col min="78" max="78" width="24.42578125" customWidth="1"/>
    <col min="79" max="79" width="19.42578125" customWidth="1"/>
    <col min="80" max="80" width="21.42578125" customWidth="1"/>
    <col min="81" max="81" width="22.140625" customWidth="1"/>
    <col min="82" max="82" width="18.85546875" customWidth="1"/>
    <col min="83" max="83" width="24.140625" customWidth="1"/>
    <col min="84" max="84" width="19.5703125" customWidth="1"/>
    <col min="85" max="85" width="21.140625" customWidth="1"/>
    <col min="86" max="86" width="20.5703125" customWidth="1"/>
    <col min="87" max="87" width="16.5703125" customWidth="1"/>
    <col min="88" max="88" width="17" customWidth="1"/>
    <col min="91" max="91" width="16.5703125" customWidth="1"/>
    <col min="92" max="92" width="20.42578125" customWidth="1"/>
    <col min="93" max="93" width="22.42578125" customWidth="1"/>
    <col min="94" max="94" width="14.140625" customWidth="1"/>
    <col min="95" max="95" width="24.85546875" customWidth="1"/>
    <col min="96" max="96" width="19.5703125" customWidth="1"/>
    <col min="97" max="97" width="21.140625" customWidth="1"/>
    <col min="98" max="98" width="30.140625" customWidth="1"/>
    <col min="99" max="99" width="17.42578125" customWidth="1"/>
  </cols>
  <sheetData>
    <row r="1" spans="1:102">
      <c r="A1" t="s">
        <v>0</v>
      </c>
      <c r="B1" t="s">
        <v>147</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c r="A2">
        <v>423</v>
      </c>
      <c r="B2">
        <v>4200732021</v>
      </c>
      <c r="C2" t="s">
        <v>99</v>
      </c>
      <c r="D2" t="s">
        <v>100</v>
      </c>
      <c r="E2" t="s">
        <v>101</v>
      </c>
      <c r="F2" t="s">
        <v>102</v>
      </c>
      <c r="G2" t="s">
        <v>103</v>
      </c>
      <c r="I2" t="s">
        <v>104</v>
      </c>
      <c r="J2" t="s">
        <v>105</v>
      </c>
      <c r="K2" t="s">
        <v>106</v>
      </c>
      <c r="L2" t="s">
        <v>153</v>
      </c>
      <c r="M2" t="s">
        <v>107</v>
      </c>
      <c r="O2" t="s">
        <v>121</v>
      </c>
      <c r="P2" t="s">
        <v>108</v>
      </c>
      <c r="Q2" t="s">
        <v>149</v>
      </c>
      <c r="R2" t="s">
        <v>129</v>
      </c>
      <c r="S2" t="s">
        <v>129</v>
      </c>
      <c r="T2" t="s">
        <v>181</v>
      </c>
      <c r="U2" t="s">
        <v>110</v>
      </c>
      <c r="W2" t="s">
        <v>111</v>
      </c>
      <c r="X2" t="s">
        <v>111</v>
      </c>
      <c r="Y2" t="s">
        <v>111</v>
      </c>
      <c r="AB2" t="s">
        <v>111</v>
      </c>
      <c r="AI2">
        <v>-74074154498</v>
      </c>
      <c r="AJ2">
        <v>469488655999999</v>
      </c>
      <c r="AM2" s="6">
        <v>44559</v>
      </c>
      <c r="AN2" s="6">
        <v>44560</v>
      </c>
      <c r="AO2" s="9">
        <v>44559.565995370373</v>
      </c>
      <c r="AP2" s="6">
        <v>44560</v>
      </c>
      <c r="AR2" t="s">
        <v>113</v>
      </c>
      <c r="AS2" t="s">
        <v>113</v>
      </c>
      <c r="AT2" t="s">
        <v>113</v>
      </c>
      <c r="AU2" t="s">
        <v>113</v>
      </c>
      <c r="AV2" t="s">
        <v>113</v>
      </c>
      <c r="AW2" t="s">
        <v>113</v>
      </c>
      <c r="AX2" s="6">
        <v>44588</v>
      </c>
      <c r="AY2">
        <v>20</v>
      </c>
      <c r="BA2" t="s">
        <v>113</v>
      </c>
      <c r="BB2" s="9">
        <v>44559.597314814811</v>
      </c>
      <c r="BC2" t="s">
        <v>113</v>
      </c>
      <c r="BD2">
        <v>1</v>
      </c>
      <c r="BE2">
        <v>0</v>
      </c>
      <c r="BF2" t="s">
        <v>114</v>
      </c>
      <c r="BG2" t="s">
        <v>10</v>
      </c>
      <c r="BH2" s="6">
        <v>44561</v>
      </c>
      <c r="BI2">
        <v>1</v>
      </c>
      <c r="BJ2">
        <v>0</v>
      </c>
      <c r="BK2" t="s">
        <v>182</v>
      </c>
      <c r="BL2" t="s">
        <v>182</v>
      </c>
      <c r="BM2" t="s">
        <v>122</v>
      </c>
      <c r="BN2" t="s">
        <v>122</v>
      </c>
      <c r="BO2" t="s">
        <v>123</v>
      </c>
      <c r="BP2" t="s">
        <v>154</v>
      </c>
      <c r="BQ2" t="s">
        <v>115</v>
      </c>
      <c r="BR2" t="s">
        <v>124</v>
      </c>
      <c r="BS2" t="s">
        <v>183</v>
      </c>
      <c r="BT2">
        <v>79209534</v>
      </c>
      <c r="BV2" t="s">
        <v>184</v>
      </c>
      <c r="BW2">
        <v>3102808418</v>
      </c>
      <c r="BX2">
        <v>3102808418</v>
      </c>
      <c r="CC2">
        <v>3</v>
      </c>
      <c r="CD2" t="s">
        <v>111</v>
      </c>
      <c r="CE2" t="s">
        <v>112</v>
      </c>
      <c r="CH2">
        <v>1</v>
      </c>
      <c r="CI2" t="s">
        <v>116</v>
      </c>
      <c r="CJ2" t="s">
        <v>125</v>
      </c>
      <c r="CL2" t="s">
        <v>126</v>
      </c>
      <c r="CM2" t="s">
        <v>117</v>
      </c>
      <c r="CN2" t="s">
        <v>113</v>
      </c>
      <c r="CO2" t="s">
        <v>118</v>
      </c>
      <c r="CP2" t="s">
        <v>119</v>
      </c>
      <c r="CQ2" t="s">
        <v>120</v>
      </c>
    </row>
    <row r="3" spans="1:102">
      <c r="A3">
        <v>338</v>
      </c>
      <c r="B3">
        <v>4139692021</v>
      </c>
      <c r="C3" t="s">
        <v>99</v>
      </c>
      <c r="D3" t="s">
        <v>100</v>
      </c>
      <c r="E3" t="s">
        <v>101</v>
      </c>
      <c r="F3" t="s">
        <v>102</v>
      </c>
      <c r="G3" t="s">
        <v>103</v>
      </c>
      <c r="I3" t="s">
        <v>104</v>
      </c>
      <c r="J3" t="s">
        <v>127</v>
      </c>
      <c r="K3" t="s">
        <v>128</v>
      </c>
      <c r="L3" t="s">
        <v>153</v>
      </c>
      <c r="M3" t="s">
        <v>107</v>
      </c>
      <c r="O3" t="s">
        <v>121</v>
      </c>
      <c r="P3" t="s">
        <v>108</v>
      </c>
      <c r="Q3" t="s">
        <v>109</v>
      </c>
      <c r="R3" t="s">
        <v>155</v>
      </c>
      <c r="S3" t="s">
        <v>155</v>
      </c>
      <c r="T3" t="s">
        <v>172</v>
      </c>
      <c r="U3" t="s">
        <v>130</v>
      </c>
      <c r="W3" t="s">
        <v>111</v>
      </c>
      <c r="X3" t="s">
        <v>112</v>
      </c>
      <c r="Y3" t="s">
        <v>111</v>
      </c>
      <c r="AB3" t="s">
        <v>111</v>
      </c>
      <c r="AE3" t="s">
        <v>173</v>
      </c>
      <c r="AF3" t="s">
        <v>174</v>
      </c>
      <c r="AG3" t="s">
        <v>175</v>
      </c>
      <c r="AH3">
        <v>3</v>
      </c>
      <c r="AI3">
        <v>-740704692900181</v>
      </c>
      <c r="AJ3">
        <v>4661645339972420</v>
      </c>
      <c r="AM3" s="6">
        <v>44552</v>
      </c>
      <c r="AN3" s="6">
        <v>44553</v>
      </c>
      <c r="AO3" s="9">
        <v>44552.551435185182</v>
      </c>
      <c r="AP3" s="6">
        <v>44553</v>
      </c>
      <c r="AR3" t="s">
        <v>113</v>
      </c>
      <c r="AS3" t="s">
        <v>113</v>
      </c>
      <c r="AT3" t="s">
        <v>113</v>
      </c>
      <c r="AU3" t="s">
        <v>113</v>
      </c>
      <c r="AV3" t="s">
        <v>113</v>
      </c>
      <c r="AW3" t="s">
        <v>113</v>
      </c>
      <c r="AX3" s="6">
        <v>44581</v>
      </c>
      <c r="AY3">
        <v>20</v>
      </c>
      <c r="BA3" t="s">
        <v>113</v>
      </c>
      <c r="BB3" s="9">
        <v>44552.624745370369</v>
      </c>
      <c r="BC3" s="9">
        <v>44553.465138888889</v>
      </c>
      <c r="BD3">
        <v>1</v>
      </c>
      <c r="BE3">
        <v>0</v>
      </c>
      <c r="BF3" t="s">
        <v>114</v>
      </c>
      <c r="BG3" t="s">
        <v>10</v>
      </c>
      <c r="BH3" s="6">
        <v>44554</v>
      </c>
      <c r="BI3">
        <v>1</v>
      </c>
      <c r="BJ3">
        <v>0</v>
      </c>
      <c r="BK3" t="s">
        <v>176</v>
      </c>
      <c r="BL3" t="s">
        <v>176</v>
      </c>
      <c r="BO3" t="s">
        <v>177</v>
      </c>
      <c r="BP3" t="s">
        <v>154</v>
      </c>
      <c r="BQ3" t="s">
        <v>115</v>
      </c>
      <c r="BS3" t="s">
        <v>178</v>
      </c>
      <c r="CD3" t="s">
        <v>111</v>
      </c>
      <c r="CE3" t="s">
        <v>111</v>
      </c>
      <c r="CF3" t="s">
        <v>179</v>
      </c>
      <c r="CG3" t="s">
        <v>101</v>
      </c>
      <c r="CH3">
        <v>1</v>
      </c>
      <c r="CI3" t="s">
        <v>116</v>
      </c>
      <c r="CJ3" t="s">
        <v>125</v>
      </c>
      <c r="CL3" t="s">
        <v>126</v>
      </c>
      <c r="CM3" t="s">
        <v>117</v>
      </c>
      <c r="CN3" t="s">
        <v>113</v>
      </c>
      <c r="CO3" t="s">
        <v>118</v>
      </c>
      <c r="CP3" t="s">
        <v>119</v>
      </c>
      <c r="CQ3" t="s">
        <v>120</v>
      </c>
    </row>
    <row r="4" spans="1:102">
      <c r="A4">
        <v>337</v>
      </c>
      <c r="B4">
        <v>4139572021</v>
      </c>
      <c r="C4" t="s">
        <v>99</v>
      </c>
      <c r="D4" t="s">
        <v>100</v>
      </c>
      <c r="E4" t="s">
        <v>101</v>
      </c>
      <c r="F4" t="s">
        <v>102</v>
      </c>
      <c r="G4" t="s">
        <v>103</v>
      </c>
      <c r="I4" t="s">
        <v>104</v>
      </c>
      <c r="J4" t="s">
        <v>127</v>
      </c>
      <c r="K4" t="s">
        <v>128</v>
      </c>
      <c r="L4" t="s">
        <v>153</v>
      </c>
      <c r="M4" t="s">
        <v>107</v>
      </c>
      <c r="O4" t="s">
        <v>121</v>
      </c>
      <c r="P4" t="s">
        <v>108</v>
      </c>
      <c r="Q4" t="s">
        <v>171</v>
      </c>
      <c r="R4" t="s">
        <v>155</v>
      </c>
      <c r="S4" t="s">
        <v>155</v>
      </c>
      <c r="T4" t="s">
        <v>172</v>
      </c>
      <c r="U4" t="s">
        <v>130</v>
      </c>
      <c r="W4" t="s">
        <v>111</v>
      </c>
      <c r="X4" t="s">
        <v>111</v>
      </c>
      <c r="Y4" t="s">
        <v>111</v>
      </c>
      <c r="AB4" t="s">
        <v>111</v>
      </c>
      <c r="AE4" t="s">
        <v>173</v>
      </c>
      <c r="AF4" t="s">
        <v>174</v>
      </c>
      <c r="AG4" t="s">
        <v>175</v>
      </c>
      <c r="AH4">
        <v>3</v>
      </c>
      <c r="AI4">
        <v>-7407051019370550</v>
      </c>
      <c r="AJ4">
        <v>4661680093343530</v>
      </c>
      <c r="AM4" s="6">
        <v>44552</v>
      </c>
      <c r="AN4" s="6">
        <v>44553</v>
      </c>
      <c r="AO4" s="9">
        <v>44552.501643518517</v>
      </c>
      <c r="AP4" s="6">
        <v>44553</v>
      </c>
      <c r="AR4" t="s">
        <v>113</v>
      </c>
      <c r="AS4" t="s">
        <v>113</v>
      </c>
      <c r="AT4" t="s">
        <v>113</v>
      </c>
      <c r="AU4" t="s">
        <v>113</v>
      </c>
      <c r="AV4" t="s">
        <v>113</v>
      </c>
      <c r="AW4" t="s">
        <v>113</v>
      </c>
      <c r="AX4" s="6">
        <v>44581</v>
      </c>
      <c r="AY4">
        <v>20</v>
      </c>
      <c r="BA4" t="s">
        <v>113</v>
      </c>
      <c r="BB4" s="9">
        <v>44552.627986111111</v>
      </c>
      <c r="BC4" t="s">
        <v>113</v>
      </c>
      <c r="BD4">
        <v>1</v>
      </c>
      <c r="BE4">
        <v>0</v>
      </c>
      <c r="BF4" t="s">
        <v>114</v>
      </c>
      <c r="BG4" t="s">
        <v>10</v>
      </c>
      <c r="BH4" s="6">
        <v>44554</v>
      </c>
      <c r="BI4">
        <v>1</v>
      </c>
      <c r="BJ4">
        <v>0</v>
      </c>
      <c r="BK4" t="s">
        <v>176</v>
      </c>
      <c r="BL4" t="s">
        <v>176</v>
      </c>
      <c r="BO4" t="s">
        <v>177</v>
      </c>
      <c r="BP4" t="s">
        <v>154</v>
      </c>
      <c r="BQ4" t="s">
        <v>115</v>
      </c>
      <c r="BS4" t="s">
        <v>178</v>
      </c>
      <c r="CD4" t="s">
        <v>111</v>
      </c>
      <c r="CE4" t="s">
        <v>111</v>
      </c>
      <c r="CF4" t="s">
        <v>179</v>
      </c>
      <c r="CG4" t="s">
        <v>101</v>
      </c>
      <c r="CH4">
        <v>1</v>
      </c>
      <c r="CI4" t="s">
        <v>180</v>
      </c>
      <c r="CJ4" t="s">
        <v>125</v>
      </c>
      <c r="CL4" t="s">
        <v>126</v>
      </c>
      <c r="CM4" t="s">
        <v>117</v>
      </c>
      <c r="CN4" t="s">
        <v>113</v>
      </c>
      <c r="CO4" t="s">
        <v>118</v>
      </c>
      <c r="CP4" t="s">
        <v>119</v>
      </c>
      <c r="CQ4" t="s">
        <v>120</v>
      </c>
    </row>
    <row r="5" spans="1:102">
      <c r="A5">
        <v>335</v>
      </c>
      <c r="B5">
        <v>4137232021</v>
      </c>
      <c r="C5" t="s">
        <v>99</v>
      </c>
      <c r="D5" t="s">
        <v>100</v>
      </c>
      <c r="E5" t="s">
        <v>101</v>
      </c>
      <c r="F5" t="s">
        <v>102</v>
      </c>
      <c r="G5" t="s">
        <v>103</v>
      </c>
      <c r="I5" t="s">
        <v>104</v>
      </c>
      <c r="J5" t="s">
        <v>104</v>
      </c>
      <c r="K5" t="s">
        <v>148</v>
      </c>
      <c r="L5" t="s">
        <v>153</v>
      </c>
      <c r="M5" t="s">
        <v>107</v>
      </c>
      <c r="O5" t="s">
        <v>121</v>
      </c>
      <c r="P5" t="s">
        <v>108</v>
      </c>
      <c r="Q5" t="s">
        <v>149</v>
      </c>
      <c r="R5" t="s">
        <v>150</v>
      </c>
      <c r="S5" t="s">
        <v>150</v>
      </c>
      <c r="T5" t="s">
        <v>163</v>
      </c>
      <c r="U5" t="s">
        <v>130</v>
      </c>
      <c r="W5" t="s">
        <v>111</v>
      </c>
      <c r="X5" t="s">
        <v>112</v>
      </c>
      <c r="Y5" t="s">
        <v>111</v>
      </c>
      <c r="AB5" t="s">
        <v>111</v>
      </c>
      <c r="AH5">
        <v>6</v>
      </c>
      <c r="AI5">
        <v>-7405519723897660</v>
      </c>
      <c r="AJ5">
        <v>4654121528847040</v>
      </c>
      <c r="AM5" s="6">
        <v>44552</v>
      </c>
      <c r="AN5" s="6">
        <v>44553</v>
      </c>
      <c r="AO5" s="9">
        <v>44561.006863425922</v>
      </c>
      <c r="AP5" s="6">
        <v>44564</v>
      </c>
      <c r="AR5" t="s">
        <v>113</v>
      </c>
      <c r="AS5" t="s">
        <v>113</v>
      </c>
      <c r="AT5" t="s">
        <v>113</v>
      </c>
      <c r="AU5" t="s">
        <v>113</v>
      </c>
      <c r="AV5" t="s">
        <v>113</v>
      </c>
      <c r="AW5" t="s">
        <v>113</v>
      </c>
      <c r="AX5" s="6">
        <v>44592</v>
      </c>
      <c r="AY5">
        <v>20</v>
      </c>
      <c r="BA5" t="s">
        <v>113</v>
      </c>
      <c r="BB5" s="9">
        <v>44561.32303240741</v>
      </c>
      <c r="BC5" t="s">
        <v>113</v>
      </c>
      <c r="BD5">
        <v>1</v>
      </c>
      <c r="BE5">
        <v>0</v>
      </c>
      <c r="BF5" t="s">
        <v>114</v>
      </c>
      <c r="BG5" t="s">
        <v>10</v>
      </c>
      <c r="BH5" s="6">
        <v>44565</v>
      </c>
      <c r="BI5">
        <v>1</v>
      </c>
      <c r="BJ5">
        <v>0</v>
      </c>
      <c r="BK5" t="s">
        <v>164</v>
      </c>
      <c r="BL5" t="s">
        <v>164</v>
      </c>
      <c r="BM5" t="s">
        <v>122</v>
      </c>
      <c r="BN5" t="s">
        <v>122</v>
      </c>
      <c r="BO5" t="s">
        <v>123</v>
      </c>
      <c r="BP5" t="s">
        <v>154</v>
      </c>
      <c r="BQ5" t="s">
        <v>115</v>
      </c>
      <c r="BR5" t="s">
        <v>124</v>
      </c>
      <c r="BS5" t="s">
        <v>165</v>
      </c>
      <c r="BT5">
        <v>1020794847</v>
      </c>
      <c r="BV5" t="s">
        <v>166</v>
      </c>
      <c r="BX5">
        <v>3042501907</v>
      </c>
      <c r="BY5" t="s">
        <v>167</v>
      </c>
      <c r="BZ5" t="s">
        <v>168</v>
      </c>
      <c r="CA5" t="s">
        <v>169</v>
      </c>
      <c r="CB5" t="s">
        <v>170</v>
      </c>
      <c r="CC5">
        <v>6</v>
      </c>
      <c r="CD5" t="s">
        <v>111</v>
      </c>
      <c r="CE5" t="s">
        <v>112</v>
      </c>
      <c r="CH5">
        <v>1</v>
      </c>
      <c r="CI5" t="s">
        <v>116</v>
      </c>
      <c r="CJ5" t="s">
        <v>125</v>
      </c>
      <c r="CL5" t="s">
        <v>126</v>
      </c>
      <c r="CM5" t="s">
        <v>117</v>
      </c>
      <c r="CN5" t="s">
        <v>113</v>
      </c>
      <c r="CO5" t="s">
        <v>118</v>
      </c>
      <c r="CP5" t="s">
        <v>119</v>
      </c>
      <c r="CQ5" t="s">
        <v>152</v>
      </c>
    </row>
    <row r="6" spans="1:102">
      <c r="A6">
        <v>92</v>
      </c>
      <c r="B6">
        <v>3941242021</v>
      </c>
      <c r="C6" t="s">
        <v>99</v>
      </c>
      <c r="D6" t="s">
        <v>100</v>
      </c>
      <c r="E6" t="s">
        <v>101</v>
      </c>
      <c r="F6" t="s">
        <v>102</v>
      </c>
      <c r="G6" t="s">
        <v>103</v>
      </c>
      <c r="I6" t="s">
        <v>104</v>
      </c>
      <c r="J6" t="s">
        <v>127</v>
      </c>
      <c r="K6" t="s">
        <v>128</v>
      </c>
      <c r="L6" t="s">
        <v>153</v>
      </c>
      <c r="M6" t="s">
        <v>107</v>
      </c>
      <c r="O6" t="s">
        <v>121</v>
      </c>
      <c r="P6" t="s">
        <v>108</v>
      </c>
      <c r="Q6" t="s">
        <v>109</v>
      </c>
      <c r="R6" t="s">
        <v>155</v>
      </c>
      <c r="S6" t="s">
        <v>155</v>
      </c>
      <c r="T6" t="s">
        <v>156</v>
      </c>
      <c r="U6" t="s">
        <v>130</v>
      </c>
      <c r="W6" t="s">
        <v>111</v>
      </c>
      <c r="X6" t="s">
        <v>111</v>
      </c>
      <c r="Y6" t="s">
        <v>111</v>
      </c>
      <c r="AB6" t="s">
        <v>111</v>
      </c>
      <c r="AM6" s="6">
        <v>44535</v>
      </c>
      <c r="AN6" s="6">
        <v>44536</v>
      </c>
      <c r="AO6" s="9">
        <v>44536.44630787037</v>
      </c>
      <c r="AP6" s="6">
        <v>44537</v>
      </c>
      <c r="AR6" t="s">
        <v>113</v>
      </c>
      <c r="AS6" t="s">
        <v>113</v>
      </c>
      <c r="AT6" t="s">
        <v>113</v>
      </c>
      <c r="AU6" t="s">
        <v>113</v>
      </c>
      <c r="AV6" t="s">
        <v>113</v>
      </c>
      <c r="AW6" t="s">
        <v>113</v>
      </c>
      <c r="AX6" s="6">
        <v>44565</v>
      </c>
      <c r="AY6">
        <v>20</v>
      </c>
      <c r="BA6" t="s">
        <v>113</v>
      </c>
      <c r="BB6" s="9">
        <v>44536.50372685185</v>
      </c>
      <c r="BC6" t="s">
        <v>113</v>
      </c>
      <c r="BD6">
        <v>1</v>
      </c>
      <c r="BE6">
        <v>0</v>
      </c>
      <c r="BF6" t="s">
        <v>114</v>
      </c>
      <c r="BG6" t="s">
        <v>10</v>
      </c>
      <c r="BH6" s="6">
        <v>44539</v>
      </c>
      <c r="BI6">
        <v>1</v>
      </c>
      <c r="BJ6">
        <v>0</v>
      </c>
      <c r="BK6" t="s">
        <v>157</v>
      </c>
      <c r="BL6" t="s">
        <v>157</v>
      </c>
      <c r="BM6" t="s">
        <v>122</v>
      </c>
      <c r="BN6" t="s">
        <v>122</v>
      </c>
      <c r="BO6" t="s">
        <v>123</v>
      </c>
      <c r="BP6" t="s">
        <v>154</v>
      </c>
      <c r="BQ6" t="s">
        <v>115</v>
      </c>
      <c r="BR6" t="s">
        <v>124</v>
      </c>
      <c r="BS6" t="s">
        <v>158</v>
      </c>
      <c r="BT6">
        <v>1030549158</v>
      </c>
      <c r="BV6" t="s">
        <v>159</v>
      </c>
      <c r="BW6">
        <v>3002945589</v>
      </c>
      <c r="BX6">
        <v>3002945589</v>
      </c>
      <c r="BZ6" t="s">
        <v>151</v>
      </c>
      <c r="CA6" t="s">
        <v>160</v>
      </c>
      <c r="CB6" t="s">
        <v>161</v>
      </c>
      <c r="CC6">
        <v>3</v>
      </c>
      <c r="CD6" t="s">
        <v>111</v>
      </c>
      <c r="CE6" t="s">
        <v>112</v>
      </c>
      <c r="CF6" t="s">
        <v>162</v>
      </c>
      <c r="CG6" t="s">
        <v>101</v>
      </c>
      <c r="CH6">
        <v>1</v>
      </c>
      <c r="CI6" t="s">
        <v>116</v>
      </c>
      <c r="CJ6" t="s">
        <v>125</v>
      </c>
      <c r="CL6" t="s">
        <v>126</v>
      </c>
      <c r="CM6" t="s">
        <v>117</v>
      </c>
      <c r="CN6" t="s">
        <v>113</v>
      </c>
      <c r="CO6" t="s">
        <v>118</v>
      </c>
      <c r="CP6" t="s">
        <v>119</v>
      </c>
      <c r="CQ6" t="s">
        <v>120</v>
      </c>
    </row>
    <row r="7" spans="1:102">
      <c r="CX7" s="7"/>
    </row>
    <row r="10" spans="1:102" ht="60.75" customHeight="1">
      <c r="A10" s="4" t="s">
        <v>139</v>
      </c>
      <c r="B10" s="4" t="s">
        <v>140</v>
      </c>
      <c r="C10" s="4" t="s">
        <v>141</v>
      </c>
      <c r="D10" s="4" t="s">
        <v>142</v>
      </c>
      <c r="E10" s="4" t="s">
        <v>143</v>
      </c>
      <c r="F10" s="4" t="s">
        <v>144</v>
      </c>
      <c r="G10" s="4" t="s">
        <v>145</v>
      </c>
      <c r="H10" s="4" t="s">
        <v>146</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8" t="s">
        <v>147</v>
      </c>
      <c r="B19" s="8" t="s">
        <v>5</v>
      </c>
      <c r="C19" s="8" t="s">
        <v>13</v>
      </c>
      <c r="D19" s="8" t="s">
        <v>14</v>
      </c>
      <c r="E19" s="8" t="s">
        <v>16</v>
      </c>
      <c r="F19" s="8" t="s">
        <v>18</v>
      </c>
      <c r="G19" s="8" t="s">
        <v>54</v>
      </c>
      <c r="H19" s="8" t="s">
        <v>93</v>
      </c>
    </row>
    <row r="20" spans="1:8" ht="15" customHeight="1">
      <c r="A20">
        <v>3941242021</v>
      </c>
      <c r="B20" t="s">
        <v>103</v>
      </c>
      <c r="C20" t="s">
        <v>121</v>
      </c>
      <c r="D20" t="s">
        <v>108</v>
      </c>
      <c r="E20" t="s">
        <v>155</v>
      </c>
      <c r="F20" t="s">
        <v>156</v>
      </c>
      <c r="G20">
        <v>1</v>
      </c>
      <c r="H20" t="s">
        <v>120</v>
      </c>
    </row>
    <row r="21" spans="1:8" ht="15" customHeight="1">
      <c r="A21">
        <v>4137232021</v>
      </c>
      <c r="B21" t="s">
        <v>103</v>
      </c>
      <c r="C21" t="s">
        <v>121</v>
      </c>
      <c r="D21" t="s">
        <v>108</v>
      </c>
      <c r="E21" t="s">
        <v>150</v>
      </c>
      <c r="F21" t="s">
        <v>163</v>
      </c>
      <c r="G21">
        <v>1</v>
      </c>
      <c r="H21" t="s">
        <v>152</v>
      </c>
    </row>
    <row r="22" spans="1:8" ht="15" customHeight="1">
      <c r="A22">
        <v>4139572021</v>
      </c>
      <c r="B22" t="s">
        <v>103</v>
      </c>
      <c r="C22" t="s">
        <v>121</v>
      </c>
      <c r="D22" t="s">
        <v>108</v>
      </c>
      <c r="E22" t="s">
        <v>155</v>
      </c>
      <c r="F22" t="s">
        <v>172</v>
      </c>
      <c r="G22">
        <v>1</v>
      </c>
      <c r="H22" t="s">
        <v>120</v>
      </c>
    </row>
    <row r="23" spans="1:8" ht="15" customHeight="1">
      <c r="A23">
        <v>4139692021</v>
      </c>
      <c r="B23" t="s">
        <v>103</v>
      </c>
      <c r="C23" t="s">
        <v>121</v>
      </c>
      <c r="D23" t="s">
        <v>108</v>
      </c>
      <c r="E23" t="s">
        <v>155</v>
      </c>
      <c r="F23" t="s">
        <v>172</v>
      </c>
      <c r="G23">
        <v>1</v>
      </c>
      <c r="H23" t="s">
        <v>120</v>
      </c>
    </row>
    <row r="24" spans="1:8" ht="15" customHeight="1">
      <c r="A24">
        <v>4200732021</v>
      </c>
      <c r="B24" t="s">
        <v>103</v>
      </c>
      <c r="C24" t="s">
        <v>121</v>
      </c>
      <c r="D24" t="s">
        <v>108</v>
      </c>
      <c r="E24" t="s">
        <v>129</v>
      </c>
      <c r="F24" t="s">
        <v>181</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base Solicitudes de Información</vt:lpstr>
      <vt:lpstr>solc. acc.info.abril</vt:lpstr>
      <vt:lpstr>Comentario</vt:lpstr>
      <vt:lpstr>Análisis</vt:lpstr>
      <vt:lpstr>plantilla formula</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2023-07-28T21:12:32Z</dcterms:modified>
  <cp:category/>
  <cp:contentStatus/>
</cp:coreProperties>
</file>