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135" windowHeight="678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<sst xmlns="http://schemas.openxmlformats.org/spreadsheetml/2006/main" count="82" uniqueCount="36">
  <si>
    <t>ENTIDAD</t>
  </si>
  <si>
    <t>VIGENCIA</t>
  </si>
  <si>
    <t>PERIODO REPORTADO</t>
  </si>
  <si>
    <t>30 DE MARZO</t>
  </si>
  <si>
    <t>EJE_TRES</t>
  </si>
  <si>
    <t>PROGRAMA</t>
  </si>
  <si>
    <r>
      <t xml:space="preserve">Número y nombre del Proyecto de Inversión </t>
    </r>
    <r>
      <rPr>
        <b/>
        <sz val="8"/>
        <rFont val="Arial"/>
        <family val="2"/>
      </rPr>
      <t xml:space="preserve">(En caso de ser entidad del Sector Salud, el proyecto puede equivaler al programa o convenio que desarrolle la Meta Plan a reportar) </t>
    </r>
  </si>
  <si>
    <t>Presupuesto definitivo para la Meta del Proyecto de Inversión</t>
  </si>
  <si>
    <t>Meta - Proyecto de Inversión</t>
  </si>
  <si>
    <t>GESTIÓN CONTRACTUAL</t>
  </si>
  <si>
    <r>
      <t xml:space="preserve">GESTIÓN PRESUPUESTAL
</t>
    </r>
    <r>
      <rPr>
        <sz val="9"/>
        <color indexed="9"/>
        <rFont val="Arial"/>
        <family val="2"/>
      </rPr>
      <t>(CIFRAS MILLONES DE PESOS)</t>
    </r>
  </si>
  <si>
    <t>GESTIÓN FÍSICA</t>
  </si>
  <si>
    <t>AVANCE</t>
  </si>
  <si>
    <t xml:space="preserve"> EJEC / PROG </t>
  </si>
  <si>
    <t>Bogotá Humana: Participa y Decide</t>
  </si>
  <si>
    <t xml:space="preserve">Gestión Efectiva de Administración del Patrimonio Inmobiliario Distrital   
</t>
  </si>
  <si>
    <t>P</t>
  </si>
  <si>
    <t>E</t>
  </si>
  <si>
    <t>Centro de estudios y análisis de espacio público</t>
  </si>
  <si>
    <t xml:space="preserve">Modernización Organizacional </t>
  </si>
  <si>
    <t xml:space="preserve">Consolidación del Sistema de Información Geográfica  del Inventario del Patrimonio Inmobiliario Distrital </t>
  </si>
  <si>
    <t>CAUSAS IDENTIFICADAS</t>
  </si>
  <si>
    <t>CAUSA 
RELACIONADA 
CON:</t>
  </si>
  <si>
    <t>Gestión_Contractual</t>
  </si>
  <si>
    <t>CAUSA:</t>
  </si>
  <si>
    <t>OTRA</t>
  </si>
  <si>
    <t xml:space="preserve"> AFECTA EN EL CICLO PHVA</t>
  </si>
  <si>
    <r>
      <t xml:space="preserve">SELECCIONE AQUÍ </t>
    </r>
    <r>
      <rPr>
        <b/>
        <sz val="9"/>
        <color indexed="63"/>
        <rFont val="Arial"/>
        <family val="2"/>
      </rPr>
      <t>↑</t>
    </r>
  </si>
  <si>
    <t>DESCRIPCION</t>
  </si>
  <si>
    <t>ACCIONES PROPUESTAS</t>
  </si>
  <si>
    <t>El proceso de contratacion se viene ejecutando de manera satistactoria con un promedio del 88% de acuerdo con lo programado.</t>
  </si>
  <si>
    <t>Teniendo en cuenta que en el proyecto 761 es el que presenta una menor ejecucion de realizo la revision de los mismos definiendo que 3 de ellos se encuentran en tramite de legalizacion y los restantes seran reprogramados para ejecutar en el proximo semestre.</t>
  </si>
  <si>
    <t>Gestión_Presupuestal</t>
  </si>
  <si>
    <t>Se realizo un análisis de los giros en inversión, encontrando que se han efectuado de acuerdo con lo programado, cumpliendo con los compromisos adquiridos por la entidad mensualmente.</t>
  </si>
  <si>
    <t>Gestión_Fisica</t>
  </si>
  <si>
    <t>Los resultados obtenidos se presentarón de acuerdo a lo programado y a los resultados esperados a la fecha de corte de acuerdo con los 4 proyectos de inversion y las  entrega de los mismos por parte de los proveedores,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</si>
</sst>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0.0%"/>
    <numFmt numFmtId="166" formatCode="&quot;$&quot;\ #,##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63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7"/>
      <color indexed="10"/>
      <name val="Arial"/>
      <family val="2"/>
    </font>
    <font>
      <sz val="7"/>
      <color indexed="63"/>
      <name val="Arial"/>
      <family val="2"/>
    </font>
    <font>
      <sz val="18"/>
      <color indexed="10"/>
      <name val="Arial"/>
      <family val="2"/>
    </font>
    <font>
      <b/>
      <u val="single"/>
      <sz val="16"/>
      <color indexed="9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8"/>
      <color indexed="4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28"/>
      <color indexed="9"/>
      <name val="Arial"/>
      <family val="2"/>
    </font>
    <font>
      <u val="single"/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7"/>
      <color rgb="FFFF0000"/>
      <name val="Arial"/>
      <family val="2"/>
    </font>
    <font>
      <sz val="7"/>
      <color theme="3" tint="-0.24997000396251678"/>
      <name val="Arial"/>
      <family val="2"/>
    </font>
    <font>
      <b/>
      <sz val="11"/>
      <color theme="1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28"/>
      <color theme="0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22"/>
      <color theme="3" tint="-0.24997000396251678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8"/>
      <color rgb="FFFF0000"/>
      <name val="Arial"/>
      <family val="2"/>
    </font>
    <font>
      <b/>
      <u val="single"/>
      <sz val="16"/>
      <color theme="0"/>
      <name val="Arial"/>
      <family val="2"/>
    </font>
    <font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3" tint="0.39991000294685364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/>
      <right/>
      <top style="thin"/>
      <bottom/>
    </border>
    <border>
      <left style="thin">
        <color theme="8" tint="-0.24993999302387238"/>
      </left>
      <right style="thin">
        <color theme="8" tint="-0.24993999302387238"/>
      </right>
      <top style="thin"/>
      <bottom style="thin">
        <color theme="8" tint="-0.24993999302387238"/>
      </bottom>
    </border>
    <border>
      <left/>
      <right style="thin"/>
      <top/>
      <bottom/>
    </border>
    <border>
      <left/>
      <right/>
      <top/>
      <bottom style="thin"/>
    </border>
    <border>
      <left style="thin">
        <color theme="3" tint="0.39991000294685364"/>
      </left>
      <right style="thin">
        <color theme="3" tint="0.39991000294685364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3" tint="0.39991000294685364"/>
      </left>
      <right style="thin">
        <color theme="3" tint="0.3999499976634979"/>
      </right>
      <top style="thin">
        <color theme="3" tint="0.39991000294685364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1000294685364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1000294685364"/>
      </right>
      <top style="thin">
        <color theme="3" tint="0.39991000294685364"/>
      </top>
      <bottom style="thin">
        <color theme="3" tint="0.3999499976634979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double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8" tint="-0.24993999302387238"/>
      </left>
      <right/>
      <top style="thin"/>
      <bottom style="thin">
        <color theme="8" tint="-0.24993999302387238"/>
      </bottom>
    </border>
    <border>
      <left/>
      <right/>
      <top style="thin"/>
      <bottom style="thin">
        <color theme="8" tint="-0.24993999302387238"/>
      </bottom>
    </border>
    <border>
      <left/>
      <right style="thin">
        <color theme="8" tint="-0.24993999302387238"/>
      </right>
      <top style="thin"/>
      <bottom style="thin">
        <color theme="8" tint="-0.24993999302387238"/>
      </bottom>
    </border>
    <border>
      <left/>
      <right style="thin"/>
      <top style="thin"/>
      <bottom style="thin">
        <color theme="8" tint="-0.24993999302387238"/>
      </bottom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theme="8" tint="0.3999499976634979"/>
      </left>
      <right style="thin"/>
      <top style="thin">
        <color theme="8" tint="0.3999499976634979"/>
      </top>
      <bottom style="thin">
        <color theme="8" tint="0.3999499976634979"/>
      </bottom>
    </border>
    <border>
      <left style="thin">
        <color theme="8" tint="0.3999499976634979"/>
      </left>
      <right/>
      <top style="thin">
        <color theme="8" tint="0.3999499976634979"/>
      </top>
      <bottom style="thin"/>
    </border>
    <border>
      <left/>
      <right/>
      <top style="thin">
        <color theme="8" tint="0.3999499976634979"/>
      </top>
      <bottom style="thin"/>
    </border>
    <border>
      <left/>
      <right style="thin">
        <color theme="8" tint="0.3999499976634979"/>
      </right>
      <top style="thin">
        <color theme="8" tint="0.3999499976634979"/>
      </top>
      <bottom style="thin"/>
    </border>
    <border>
      <left/>
      <right style="thin"/>
      <top style="thin">
        <color theme="8" tint="0.399949997663497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Border="1" applyAlignment="1">
      <alignment horizontal="right" vertical="top"/>
    </xf>
    <xf numFmtId="0" fontId="70" fillId="8" borderId="0" xfId="0" applyFont="1" applyFill="1" applyBorder="1" applyAlignment="1">
      <alignment vertical="center"/>
    </xf>
    <xf numFmtId="0" fontId="70" fillId="8" borderId="0" xfId="0" applyFont="1" applyFill="1" applyBorder="1" applyAlignment="1">
      <alignment horizontal="center" vertical="center"/>
    </xf>
    <xf numFmtId="0" fontId="73" fillId="8" borderId="0" xfId="0" applyFont="1" applyFill="1" applyBorder="1" applyAlignment="1">
      <alignment horizontal="right" vertical="top"/>
    </xf>
    <xf numFmtId="0" fontId="74" fillId="33" borderId="0" xfId="0" applyFont="1" applyFill="1" applyAlignment="1">
      <alignment vertical="center"/>
    </xf>
    <xf numFmtId="0" fontId="74" fillId="8" borderId="0" xfId="0" applyFont="1" applyFill="1" applyBorder="1" applyAlignment="1">
      <alignment vertical="center"/>
    </xf>
    <xf numFmtId="0" fontId="72" fillId="8" borderId="0" xfId="0" applyFont="1" applyFill="1" applyBorder="1" applyAlignment="1">
      <alignment horizontal="left" vertical="top" wrapText="1"/>
    </xf>
    <xf numFmtId="0" fontId="75" fillId="8" borderId="0" xfId="0" applyFont="1" applyFill="1" applyBorder="1" applyAlignment="1">
      <alignment vertical="center"/>
    </xf>
    <xf numFmtId="0" fontId="72" fillId="8" borderId="0" xfId="0" applyFont="1" applyFill="1" applyBorder="1" applyAlignment="1">
      <alignment horizontal="right" vertical="top"/>
    </xf>
    <xf numFmtId="0" fontId="76" fillId="33" borderId="0" xfId="0" applyFont="1" applyFill="1" applyAlignment="1">
      <alignment vertical="center"/>
    </xf>
    <xf numFmtId="0" fontId="76" fillId="8" borderId="0" xfId="0" applyFont="1" applyFill="1" applyBorder="1" applyAlignment="1">
      <alignment vertical="center"/>
    </xf>
    <xf numFmtId="0" fontId="77" fillId="8" borderId="0" xfId="0" applyFont="1" applyFill="1" applyBorder="1" applyAlignment="1">
      <alignment horizontal="center" vertical="center" wrapText="1"/>
    </xf>
    <xf numFmtId="0" fontId="78" fillId="8" borderId="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vertical="center"/>
    </xf>
    <xf numFmtId="0" fontId="79" fillId="8" borderId="0" xfId="0" applyFont="1" applyFill="1" applyBorder="1" applyAlignment="1">
      <alignment vertical="center"/>
    </xf>
    <xf numFmtId="0" fontId="80" fillId="8" borderId="0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166" fontId="81" fillId="33" borderId="12" xfId="0" applyNumberFormat="1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center" vertical="center"/>
    </xf>
    <xf numFmtId="166" fontId="81" fillId="33" borderId="12" xfId="0" applyNumberFormat="1" applyFont="1" applyFill="1" applyBorder="1" applyAlignment="1">
      <alignment horizontal="center" vertical="center"/>
    </xf>
    <xf numFmtId="0" fontId="81" fillId="33" borderId="12" xfId="0" applyFont="1" applyFill="1" applyBorder="1" applyAlignment="1" applyProtection="1">
      <alignment horizontal="center" vertical="center" wrapText="1"/>
      <protection/>
    </xf>
    <xf numFmtId="0" fontId="82" fillId="8" borderId="13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right" vertical="center" indent="1"/>
    </xf>
    <xf numFmtId="0" fontId="82" fillId="8" borderId="0" xfId="0" applyFont="1" applyFill="1" applyBorder="1" applyAlignment="1">
      <alignment horizontal="center" vertical="center"/>
    </xf>
    <xf numFmtId="0" fontId="73" fillId="8" borderId="0" xfId="0" applyFont="1" applyFill="1" applyBorder="1" applyAlignment="1">
      <alignment horizontal="right" vertical="center"/>
    </xf>
    <xf numFmtId="0" fontId="79" fillId="8" borderId="15" xfId="0" applyFont="1" applyFill="1" applyBorder="1" applyAlignment="1">
      <alignment vertical="center"/>
    </xf>
    <xf numFmtId="0" fontId="82" fillId="8" borderId="16" xfId="0" applyFont="1" applyFill="1" applyBorder="1" applyAlignment="1">
      <alignment horizontal="center" vertical="center"/>
    </xf>
    <xf numFmtId="0" fontId="79" fillId="8" borderId="0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/>
    </xf>
    <xf numFmtId="164" fontId="81" fillId="33" borderId="17" xfId="0" applyNumberFormat="1" applyFont="1" applyFill="1" applyBorder="1" applyAlignment="1">
      <alignment horizontal="center" vertical="center"/>
    </xf>
    <xf numFmtId="165" fontId="83" fillId="2" borderId="12" xfId="52" applyNumberFormat="1" applyFont="1" applyFill="1" applyBorder="1" applyAlignment="1">
      <alignment horizontal="center" vertical="center" wrapText="1"/>
    </xf>
    <xf numFmtId="0" fontId="84" fillId="33" borderId="18" xfId="0" applyFont="1" applyFill="1" applyBorder="1" applyAlignment="1">
      <alignment horizontal="center" vertical="center" textRotation="90" wrapText="1"/>
    </xf>
    <xf numFmtId="0" fontId="84" fillId="33" borderId="12" xfId="0" applyFont="1" applyFill="1" applyBorder="1" applyAlignment="1">
      <alignment horizontal="center" vertical="center" textRotation="90" wrapText="1"/>
    </xf>
    <xf numFmtId="0" fontId="85" fillId="33" borderId="0" xfId="0" applyFont="1" applyFill="1" applyAlignment="1">
      <alignment horizontal="center" vertical="center" wrapText="1"/>
    </xf>
    <xf numFmtId="0" fontId="78" fillId="34" borderId="19" xfId="0" applyFont="1" applyFill="1" applyBorder="1" applyAlignment="1">
      <alignment horizontal="center" vertical="center"/>
    </xf>
    <xf numFmtId="0" fontId="78" fillId="34" borderId="20" xfId="0" applyFont="1" applyFill="1" applyBorder="1" applyAlignment="1">
      <alignment horizontal="center" vertical="center"/>
    </xf>
    <xf numFmtId="0" fontId="70" fillId="33" borderId="21" xfId="0" applyFont="1" applyFill="1" applyBorder="1" applyAlignment="1">
      <alignment horizontal="left" vertical="center" wrapText="1" indent="1"/>
    </xf>
    <xf numFmtId="0" fontId="70" fillId="33" borderId="20" xfId="0" applyFont="1" applyFill="1" applyBorder="1" applyAlignment="1">
      <alignment horizontal="left" vertical="center" wrapText="1" indent="1"/>
    </xf>
    <xf numFmtId="0" fontId="70" fillId="33" borderId="22" xfId="0" applyFont="1" applyFill="1" applyBorder="1" applyAlignment="1">
      <alignment horizontal="left" vertical="center" wrapText="1" indent="1"/>
    </xf>
    <xf numFmtId="0" fontId="86" fillId="34" borderId="19" xfId="0" applyFont="1" applyFill="1" applyBorder="1" applyAlignment="1">
      <alignment horizontal="center" vertical="center"/>
    </xf>
    <xf numFmtId="0" fontId="86" fillId="34" borderId="20" xfId="0" applyFont="1" applyFill="1" applyBorder="1" applyAlignment="1">
      <alignment horizontal="center" vertical="center"/>
    </xf>
    <xf numFmtId="0" fontId="86" fillId="34" borderId="23" xfId="0" applyFont="1" applyFill="1" applyBorder="1" applyAlignment="1">
      <alignment horizontal="center" vertical="center"/>
    </xf>
    <xf numFmtId="0" fontId="78" fillId="34" borderId="19" xfId="0" applyFont="1" applyFill="1" applyBorder="1" applyAlignment="1">
      <alignment horizontal="center" vertical="center" wrapText="1"/>
    </xf>
    <xf numFmtId="0" fontId="78" fillId="34" borderId="20" xfId="0" applyFont="1" applyFill="1" applyBorder="1" applyAlignment="1">
      <alignment horizontal="center" vertical="center" wrapText="1"/>
    </xf>
    <xf numFmtId="0" fontId="78" fillId="34" borderId="23" xfId="0" applyFont="1" applyFill="1" applyBorder="1" applyAlignment="1">
      <alignment horizontal="center" vertical="center" wrapText="1"/>
    </xf>
    <xf numFmtId="0" fontId="87" fillId="33" borderId="21" xfId="0" applyFont="1" applyFill="1" applyBorder="1" applyAlignment="1">
      <alignment horizontal="center" vertical="center" wrapText="1"/>
    </xf>
    <xf numFmtId="0" fontId="87" fillId="33" borderId="20" xfId="0" applyFont="1" applyFill="1" applyBorder="1" applyAlignment="1">
      <alignment horizontal="center" vertical="center" wrapText="1"/>
    </xf>
    <xf numFmtId="0" fontId="87" fillId="33" borderId="22" xfId="0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88" fillId="34" borderId="17" xfId="0" applyFont="1" applyFill="1" applyBorder="1" applyAlignment="1">
      <alignment horizontal="center" vertical="center" wrapText="1"/>
    </xf>
    <xf numFmtId="0" fontId="89" fillId="34" borderId="24" xfId="0" applyFont="1" applyFill="1" applyBorder="1" applyAlignment="1">
      <alignment horizontal="center" vertical="center" wrapText="1"/>
    </xf>
    <xf numFmtId="0" fontId="89" fillId="34" borderId="25" xfId="0" applyFont="1" applyFill="1" applyBorder="1" applyAlignment="1">
      <alignment horizontal="center" vertical="center" wrapText="1"/>
    </xf>
    <xf numFmtId="0" fontId="89" fillId="34" borderId="26" xfId="0" applyFont="1" applyFill="1" applyBorder="1" applyAlignment="1">
      <alignment horizontal="center" vertical="center" wrapText="1"/>
    </xf>
    <xf numFmtId="0" fontId="90" fillId="8" borderId="0" xfId="0" applyFont="1" applyFill="1" applyBorder="1" applyAlignment="1">
      <alignment horizontal="center" vertical="center"/>
    </xf>
    <xf numFmtId="0" fontId="91" fillId="35" borderId="27" xfId="0" applyFont="1" applyFill="1" applyBorder="1" applyAlignment="1">
      <alignment horizontal="center" vertical="center"/>
    </xf>
    <xf numFmtId="0" fontId="91" fillId="35" borderId="28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left" vertical="center" indent="1"/>
    </xf>
    <xf numFmtId="0" fontId="70" fillId="33" borderId="28" xfId="0" applyFont="1" applyFill="1" applyBorder="1" applyAlignment="1">
      <alignment horizontal="left" vertical="center" indent="1"/>
    </xf>
    <xf numFmtId="0" fontId="70" fillId="33" borderId="30" xfId="0" applyFont="1" applyFill="1" applyBorder="1" applyAlignment="1">
      <alignment horizontal="left" vertical="center" indent="1"/>
    </xf>
    <xf numFmtId="0" fontId="13" fillId="8" borderId="0" xfId="0" applyFont="1" applyFill="1" applyBorder="1" applyAlignment="1">
      <alignment horizontal="center" vertical="center"/>
    </xf>
    <xf numFmtId="0" fontId="87" fillId="8" borderId="0" xfId="0" applyFont="1" applyFill="1" applyBorder="1" applyAlignment="1">
      <alignment horizontal="left" vertical="center" wrapText="1" indent="1"/>
    </xf>
    <xf numFmtId="0" fontId="89" fillId="34" borderId="12" xfId="0" applyFont="1" applyFill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2" xfId="0" applyFont="1" applyFill="1" applyBorder="1" applyAlignment="1">
      <alignment horizontal="center" vertical="center" wrapText="1"/>
    </xf>
    <xf numFmtId="0" fontId="80" fillId="2" borderId="12" xfId="0" applyFont="1" applyFill="1" applyBorder="1" applyAlignment="1">
      <alignment horizontal="center" vertical="center" wrapText="1"/>
    </xf>
    <xf numFmtId="0" fontId="80" fillId="2" borderId="18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65" fontId="83" fillId="2" borderId="12" xfId="52" applyNumberFormat="1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/>
    </xf>
    <xf numFmtId="164" fontId="81" fillId="33" borderId="17" xfId="0" applyNumberFormat="1" applyFont="1" applyFill="1" applyBorder="1" applyAlignment="1" applyProtection="1">
      <alignment horizontal="center" vertical="center"/>
      <protection/>
    </xf>
    <xf numFmtId="0" fontId="81" fillId="33" borderId="17" xfId="0" applyFont="1" applyFill="1" applyBorder="1" applyAlignment="1" applyProtection="1">
      <alignment horizontal="center" vertical="center" wrapText="1"/>
      <protection/>
    </xf>
    <xf numFmtId="0" fontId="81" fillId="33" borderId="17" xfId="0" applyFont="1" applyFill="1" applyBorder="1" applyAlignment="1" applyProtection="1">
      <alignment horizontal="center" vertical="center"/>
      <protection/>
    </xf>
    <xf numFmtId="0" fontId="84" fillId="33" borderId="18" xfId="0" applyFont="1" applyFill="1" applyBorder="1" applyAlignment="1">
      <alignment horizontal="center" vertical="center" textRotation="90" wrapText="1"/>
    </xf>
    <xf numFmtId="0" fontId="79" fillId="33" borderId="17" xfId="0" applyFont="1" applyFill="1" applyBorder="1" applyAlignment="1">
      <alignment horizontal="center" vertical="center" wrapText="1"/>
    </xf>
    <xf numFmtId="164" fontId="81" fillId="33" borderId="17" xfId="0" applyNumberFormat="1" applyFont="1" applyFill="1" applyBorder="1" applyAlignment="1" applyProtection="1">
      <alignment horizontal="center" vertical="center" wrapText="1"/>
      <protection/>
    </xf>
    <xf numFmtId="0" fontId="29" fillId="8" borderId="0" xfId="0" applyFont="1" applyFill="1" applyBorder="1" applyAlignment="1">
      <alignment horizontal="center" vertical="center"/>
    </xf>
    <xf numFmtId="0" fontId="82" fillId="8" borderId="31" xfId="0" applyFont="1" applyFill="1" applyBorder="1" applyAlignment="1">
      <alignment horizontal="center" vertical="center"/>
    </xf>
    <xf numFmtId="0" fontId="82" fillId="8" borderId="32" xfId="0" applyFont="1" applyFill="1" applyBorder="1" applyAlignment="1">
      <alignment horizontal="center" vertical="center"/>
    </xf>
    <xf numFmtId="0" fontId="82" fillId="8" borderId="33" xfId="0" applyFont="1" applyFill="1" applyBorder="1" applyAlignment="1">
      <alignment horizontal="center" vertical="center"/>
    </xf>
    <xf numFmtId="0" fontId="92" fillId="33" borderId="34" xfId="0" applyFont="1" applyFill="1" applyBorder="1" applyAlignment="1">
      <alignment horizontal="center" vertical="center"/>
    </xf>
    <xf numFmtId="0" fontId="92" fillId="33" borderId="35" xfId="0" applyFont="1" applyFill="1" applyBorder="1" applyAlignment="1">
      <alignment horizontal="center" vertical="center"/>
    </xf>
    <xf numFmtId="0" fontId="87" fillId="33" borderId="34" xfId="0" applyFont="1" applyFill="1" applyBorder="1" applyAlignment="1">
      <alignment horizontal="center" vertical="center" wrapText="1"/>
    </xf>
    <xf numFmtId="0" fontId="87" fillId="33" borderId="35" xfId="0" applyFont="1" applyFill="1" applyBorder="1" applyAlignment="1">
      <alignment horizontal="center" vertical="center" wrapText="1"/>
    </xf>
    <xf numFmtId="0" fontId="87" fillId="33" borderId="36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 wrapText="1"/>
    </xf>
    <xf numFmtId="0" fontId="76" fillId="33" borderId="14" xfId="0" applyFont="1" applyFill="1" applyBorder="1" applyAlignment="1">
      <alignment horizontal="center" vertical="center"/>
    </xf>
    <xf numFmtId="0" fontId="79" fillId="33" borderId="34" xfId="0" applyFont="1" applyFill="1" applyBorder="1" applyAlignment="1">
      <alignment horizontal="center" vertical="center"/>
    </xf>
    <xf numFmtId="0" fontId="79" fillId="33" borderId="37" xfId="0" applyFont="1" applyFill="1" applyBorder="1" applyAlignment="1">
      <alignment horizontal="center" vertical="center"/>
    </xf>
    <xf numFmtId="0" fontId="77" fillId="33" borderId="38" xfId="0" applyFont="1" applyFill="1" applyBorder="1" applyAlignment="1">
      <alignment horizontal="left" vertical="center" indent="1"/>
    </xf>
    <xf numFmtId="0" fontId="77" fillId="33" borderId="38" xfId="0" applyFont="1" applyFill="1" applyBorder="1" applyAlignment="1">
      <alignment horizontal="left" vertical="center" wrapText="1" indent="1"/>
    </xf>
    <xf numFmtId="0" fontId="77" fillId="33" borderId="39" xfId="0" applyFont="1" applyFill="1" applyBorder="1" applyAlignment="1">
      <alignment horizontal="left" vertical="center" indent="1"/>
    </xf>
    <xf numFmtId="0" fontId="79" fillId="33" borderId="40" xfId="0" applyFont="1" applyFill="1" applyBorder="1" applyAlignment="1" applyProtection="1">
      <alignment horizontal="justify" vertical="center" wrapText="1"/>
      <protection/>
    </xf>
    <xf numFmtId="0" fontId="79" fillId="33" borderId="41" xfId="0" applyFont="1" applyFill="1" applyBorder="1" applyAlignment="1" applyProtection="1">
      <alignment horizontal="justify" vertical="center" wrapText="1"/>
      <protection/>
    </xf>
    <xf numFmtId="0" fontId="79" fillId="33" borderId="42" xfId="0" applyFont="1" applyFill="1" applyBorder="1" applyAlignment="1" applyProtection="1">
      <alignment horizontal="justify" vertical="center" wrapText="1"/>
      <protection/>
    </xf>
    <xf numFmtId="0" fontId="79" fillId="33" borderId="40" xfId="0" applyFont="1" applyFill="1" applyBorder="1" applyAlignment="1">
      <alignment horizontal="justify" vertical="center" wrapText="1"/>
    </xf>
    <xf numFmtId="0" fontId="79" fillId="33" borderId="41" xfId="0" applyFont="1" applyFill="1" applyBorder="1" applyAlignment="1">
      <alignment horizontal="justify" vertical="center"/>
    </xf>
    <xf numFmtId="0" fontId="79" fillId="33" borderId="43" xfId="0" applyFont="1" applyFill="1" applyBorder="1" applyAlignment="1">
      <alignment horizontal="justify" vertical="center"/>
    </xf>
    <xf numFmtId="0" fontId="79" fillId="33" borderId="41" xfId="0" applyFont="1" applyFill="1" applyBorder="1" applyAlignment="1">
      <alignment horizontal="justify" vertical="center" wrapText="1"/>
    </xf>
    <xf numFmtId="0" fontId="79" fillId="33" borderId="42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6" tint="0.599960029125213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572F"/>
        </patternFill>
      </fill>
    </dxf>
    <dxf>
      <fill>
        <patternFill>
          <bgColor theme="6" tint="0.599960029125213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572F"/>
        </patternFill>
      </fill>
    </dxf>
    <dxf>
      <fill>
        <patternFill>
          <bgColor theme="6" tint="0.599960029125213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572F"/>
        </patternFill>
      </fill>
    </dxf>
    <dxf>
      <fill>
        <patternFill>
          <bgColor theme="6" tint="0.599960029125213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572F"/>
        </patternFill>
      </fill>
    </dxf>
    <dxf>
      <fill>
        <patternFill>
          <bgColor theme="6" tint="0.599960029125213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rgb="FFFF572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352425</xdr:rowOff>
    </xdr:from>
    <xdr:to>
      <xdr:col>23</xdr:col>
      <xdr:colOff>9525</xdr:colOff>
      <xdr:row>0</xdr:row>
      <xdr:rowOff>352425</xdr:rowOff>
    </xdr:to>
    <xdr:sp>
      <xdr:nvSpPr>
        <xdr:cNvPr id="1" name="Rectángulo redondeado 11"/>
        <xdr:cNvSpPr>
          <a:spLocks/>
        </xdr:cNvSpPr>
      </xdr:nvSpPr>
      <xdr:spPr>
        <a:xfrm>
          <a:off x="14792325" y="352425"/>
          <a:ext cx="5343525" cy="0"/>
        </a:xfrm>
        <a:prstGeom prst="roundRect">
          <a:avLst/>
        </a:prstGeom>
        <a:solidFill>
          <a:srgbClr val="FFFFFF"/>
        </a:solidFill>
        <a:ln w="1905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762000</xdr:colOff>
      <xdr:row>7</xdr:row>
      <xdr:rowOff>190500</xdr:rowOff>
    </xdr:to>
    <xdr:sp>
      <xdr:nvSpPr>
        <xdr:cNvPr id="2" name="ayuda1" hidden="1"/>
        <xdr:cNvSpPr txBox="1">
          <a:spLocks noChangeArrowheads="1"/>
        </xdr:cNvSpPr>
      </xdr:nvSpPr>
      <xdr:spPr>
        <a:xfrm>
          <a:off x="1524000" y="1419225"/>
          <a:ext cx="7620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Consecutivo: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Explicación</a:t>
          </a:r>
        </a:p>
      </xdr:txBody>
    </xdr:sp>
    <xdr:clientData/>
  </xdr:twoCellAnchor>
  <xdr:twoCellAnchor>
    <xdr:from>
      <xdr:col>5</xdr:col>
      <xdr:colOff>28575</xdr:colOff>
      <xdr:row>5</xdr:row>
      <xdr:rowOff>295275</xdr:rowOff>
    </xdr:from>
    <xdr:to>
      <xdr:col>6</xdr:col>
      <xdr:colOff>0</xdr:colOff>
      <xdr:row>7</xdr:row>
      <xdr:rowOff>104775</xdr:rowOff>
    </xdr:to>
    <xdr:sp>
      <xdr:nvSpPr>
        <xdr:cNvPr id="3" name="CuadroTexto 6" hidden="1"/>
        <xdr:cNvSpPr txBox="1">
          <a:spLocks noChangeArrowheads="1"/>
        </xdr:cNvSpPr>
      </xdr:nvSpPr>
      <xdr:spPr>
        <a:xfrm>
          <a:off x="6438900" y="1409700"/>
          <a:ext cx="7334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Proyecto de Inversión: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Registre el nombre de la Meta del Proyecto de Inversión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reportar</a:t>
          </a:r>
        </a:p>
      </xdr:txBody>
    </xdr:sp>
    <xdr:clientData/>
  </xdr:twoCellAnchor>
  <xdr:twoCellAnchor>
    <xdr:from>
      <xdr:col>3</xdr:col>
      <xdr:colOff>238125</xdr:colOff>
      <xdr:row>5</xdr:row>
      <xdr:rowOff>295275</xdr:rowOff>
    </xdr:from>
    <xdr:to>
      <xdr:col>3</xdr:col>
      <xdr:colOff>762000</xdr:colOff>
      <xdr:row>5</xdr:row>
      <xdr:rowOff>295275</xdr:rowOff>
    </xdr:to>
    <xdr:sp>
      <xdr:nvSpPr>
        <xdr:cNvPr id="4" name="CuadroTexto 7"/>
        <xdr:cNvSpPr txBox="1">
          <a:spLocks noChangeArrowheads="1"/>
        </xdr:cNvSpPr>
      </xdr:nvSpPr>
      <xdr:spPr>
        <a:xfrm>
          <a:off x="2524125" y="14097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Agregar Eje</a:t>
          </a:r>
        </a:p>
      </xdr:txBody>
    </xdr:sp>
    <xdr:clientData/>
  </xdr:twoCellAnchor>
  <xdr:twoCellAnchor>
    <xdr:from>
      <xdr:col>1</xdr:col>
      <xdr:colOff>133350</xdr:colOff>
      <xdr:row>5</xdr:row>
      <xdr:rowOff>295275</xdr:rowOff>
    </xdr:from>
    <xdr:to>
      <xdr:col>2</xdr:col>
      <xdr:colOff>762000</xdr:colOff>
      <xdr:row>5</xdr:row>
      <xdr:rowOff>295275</xdr:rowOff>
    </xdr:to>
    <xdr:sp>
      <xdr:nvSpPr>
        <xdr:cNvPr id="5" name="CuadroTexto 14"/>
        <xdr:cNvSpPr txBox="1">
          <a:spLocks noChangeArrowheads="1"/>
        </xdr:cNvSpPr>
      </xdr:nvSpPr>
      <xdr:spPr>
        <a:xfrm>
          <a:off x="895350" y="14097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Agregar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Meta</a:t>
          </a:r>
        </a:p>
      </xdr:txBody>
    </xdr:sp>
    <xdr:clientData/>
  </xdr:twoCellAnchor>
  <xdr:twoCellAnchor>
    <xdr:from>
      <xdr:col>15</xdr:col>
      <xdr:colOff>247650</xdr:colOff>
      <xdr:row>0</xdr:row>
      <xdr:rowOff>352425</xdr:rowOff>
    </xdr:from>
    <xdr:to>
      <xdr:col>18</xdr:col>
      <xdr:colOff>247650</xdr:colOff>
      <xdr:row>0</xdr:row>
      <xdr:rowOff>352425</xdr:rowOff>
    </xdr:to>
    <xdr:sp>
      <xdr:nvSpPr>
        <xdr:cNvPr id="6" name="CuadroTexto 14"/>
        <xdr:cNvSpPr txBox="1">
          <a:spLocks noChangeArrowheads="1"/>
        </xdr:cNvSpPr>
      </xdr:nvSpPr>
      <xdr:spPr>
        <a:xfrm>
          <a:off x="14277975" y="352425"/>
          <a:ext cx="228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Menú</a:t>
          </a:r>
        </a:p>
      </xdr:txBody>
    </xdr:sp>
    <xdr:clientData/>
  </xdr:twoCellAnchor>
  <xdr:twoCellAnchor>
    <xdr:from>
      <xdr:col>18</xdr:col>
      <xdr:colOff>295275</xdr:colOff>
      <xdr:row>0</xdr:row>
      <xdr:rowOff>352425</xdr:rowOff>
    </xdr:from>
    <xdr:to>
      <xdr:col>18</xdr:col>
      <xdr:colOff>762000</xdr:colOff>
      <xdr:row>0</xdr:row>
      <xdr:rowOff>352425</xdr:rowOff>
    </xdr:to>
    <xdr:sp>
      <xdr:nvSpPr>
        <xdr:cNvPr id="7" name="CuadroTexto 14"/>
        <xdr:cNvSpPr txBox="1">
          <a:spLocks noChangeArrowheads="1"/>
        </xdr:cNvSpPr>
      </xdr:nvSpPr>
      <xdr:spPr>
        <a:xfrm>
          <a:off x="16611600" y="35242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Guardar</a:t>
          </a:r>
        </a:p>
      </xdr:txBody>
    </xdr:sp>
    <xdr:clientData/>
  </xdr:twoCellAnchor>
  <xdr:twoCellAnchor>
    <xdr:from>
      <xdr:col>2</xdr:col>
      <xdr:colOff>762000</xdr:colOff>
      <xdr:row>5</xdr:row>
      <xdr:rowOff>295275</xdr:rowOff>
    </xdr:from>
    <xdr:to>
      <xdr:col>3</xdr:col>
      <xdr:colOff>257175</xdr:colOff>
      <xdr:row>5</xdr:row>
      <xdr:rowOff>295275</xdr:rowOff>
    </xdr:to>
    <xdr:sp>
      <xdr:nvSpPr>
        <xdr:cNvPr id="8" name="CuadroTexto 14"/>
        <xdr:cNvSpPr txBox="1">
          <a:spLocks noChangeArrowheads="1"/>
        </xdr:cNvSpPr>
      </xdr:nvSpPr>
      <xdr:spPr>
        <a:xfrm>
          <a:off x="2286000" y="14097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Agregar Causa</a:t>
          </a:r>
        </a:p>
      </xdr:txBody>
    </xdr:sp>
    <xdr:clientData/>
  </xdr:twoCellAnchor>
  <xdr:twoCellAnchor>
    <xdr:from>
      <xdr:col>5</xdr:col>
      <xdr:colOff>304800</xdr:colOff>
      <xdr:row>0</xdr:row>
      <xdr:rowOff>123825</xdr:rowOff>
    </xdr:from>
    <xdr:to>
      <xdr:col>12</xdr:col>
      <xdr:colOff>333375</xdr:colOff>
      <xdr:row>0</xdr:row>
      <xdr:rowOff>352425</xdr:rowOff>
    </xdr:to>
    <xdr:sp>
      <xdr:nvSpPr>
        <xdr:cNvPr id="9" name="28 CuadroTexto"/>
        <xdr:cNvSpPr txBox="1">
          <a:spLocks noChangeArrowheads="1"/>
        </xdr:cNvSpPr>
      </xdr:nvSpPr>
      <xdr:spPr>
        <a:xfrm>
          <a:off x="6715125" y="123825"/>
          <a:ext cx="5362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RELACIÓN DE LAS CAUSAS QUE IMPACTAN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CUMPLIMIENTO DE LAS METAS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PLAN DE DESARROLLO</a:t>
          </a:r>
        </a:p>
      </xdr:txBody>
    </xdr:sp>
    <xdr:clientData/>
  </xdr:twoCellAnchor>
  <xdr:twoCellAnchor>
    <xdr:from>
      <xdr:col>18</xdr:col>
      <xdr:colOff>228600</xdr:colOff>
      <xdr:row>0</xdr:row>
      <xdr:rowOff>352425</xdr:rowOff>
    </xdr:from>
    <xdr:to>
      <xdr:col>18</xdr:col>
      <xdr:colOff>228600</xdr:colOff>
      <xdr:row>0</xdr:row>
      <xdr:rowOff>352425</xdr:rowOff>
    </xdr:to>
    <xdr:sp>
      <xdr:nvSpPr>
        <xdr:cNvPr id="10" name="52 Conector recto"/>
        <xdr:cNvSpPr>
          <a:spLocks/>
        </xdr:cNvSpPr>
      </xdr:nvSpPr>
      <xdr:spPr>
        <a:xfrm>
          <a:off x="16544925" y="352425"/>
          <a:ext cx="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104775</xdr:rowOff>
    </xdr:from>
    <xdr:to>
      <xdr:col>23</xdr:col>
      <xdr:colOff>19050</xdr:colOff>
      <xdr:row>3</xdr:row>
      <xdr:rowOff>104775</xdr:rowOff>
    </xdr:to>
    <xdr:sp>
      <xdr:nvSpPr>
        <xdr:cNvPr id="11" name="36 Rectángulo redondeado"/>
        <xdr:cNvSpPr>
          <a:spLocks/>
        </xdr:cNvSpPr>
      </xdr:nvSpPr>
      <xdr:spPr>
        <a:xfrm>
          <a:off x="762000" y="457200"/>
          <a:ext cx="19383375" cy="381000"/>
        </a:xfrm>
        <a:prstGeom prst="roundRect">
          <a:avLst/>
        </a:prstGeom>
        <a:noFill/>
        <a:ln w="285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8</xdr:row>
      <xdr:rowOff>66675</xdr:rowOff>
    </xdr:from>
    <xdr:to>
      <xdr:col>3</xdr:col>
      <xdr:colOff>762000</xdr:colOff>
      <xdr:row>8</xdr:row>
      <xdr:rowOff>190500</xdr:rowOff>
    </xdr:to>
    <xdr:pic macro="[1]!Botondeayuda_2">
      <xdr:nvPicPr>
        <xdr:cNvPr id="12" name="Imagen 28" descr="Ayuda_de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24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762000</xdr:colOff>
      <xdr:row>8</xdr:row>
      <xdr:rowOff>38100</xdr:rowOff>
    </xdr:from>
    <xdr:to>
      <xdr:col>5</xdr:col>
      <xdr:colOff>762000</xdr:colOff>
      <xdr:row>8</xdr:row>
      <xdr:rowOff>190500</xdr:rowOff>
    </xdr:to>
    <xdr:pic macro="[1]!Botondeayuda_4">
      <xdr:nvPicPr>
        <xdr:cNvPr id="13" name="Imagen 30" descr="Ayuda_de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8954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2</xdr:row>
      <xdr:rowOff>9525</xdr:rowOff>
    </xdr:from>
    <xdr:to>
      <xdr:col>4</xdr:col>
      <xdr:colOff>1428750</xdr:colOff>
      <xdr:row>7</xdr:row>
      <xdr:rowOff>114300</xdr:rowOff>
    </xdr:to>
    <xdr:sp>
      <xdr:nvSpPr>
        <xdr:cNvPr id="14" name="CuadroTexto 31" hidden="1"/>
        <xdr:cNvSpPr txBox="1">
          <a:spLocks noChangeArrowheads="1"/>
        </xdr:cNvSpPr>
      </xdr:nvSpPr>
      <xdr:spPr>
        <a:xfrm>
          <a:off x="3076575" y="552450"/>
          <a:ext cx="1400175" cy="12287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Definitivo: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Registre el valor en millones de pesos , del presupuesto asignado para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ejecución de la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Meta del Proyecto de Invesión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reportar, durante la vigencia.</a:t>
          </a:r>
        </a:p>
      </xdr:txBody>
    </xdr:sp>
    <xdr:clientData/>
  </xdr:twoCellAnchor>
  <xdr:twoCellAnchor>
    <xdr:from>
      <xdr:col>3</xdr:col>
      <xdr:colOff>762000</xdr:colOff>
      <xdr:row>6</xdr:row>
      <xdr:rowOff>57150</xdr:rowOff>
    </xdr:from>
    <xdr:to>
      <xdr:col>3</xdr:col>
      <xdr:colOff>762000</xdr:colOff>
      <xdr:row>6</xdr:row>
      <xdr:rowOff>247650</xdr:rowOff>
    </xdr:to>
    <xdr:pic macro="[1]!Botondeayuda_8">
      <xdr:nvPicPr>
        <xdr:cNvPr id="15" name="Imagen 33" descr="Ayuda_de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668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8</xdr:row>
      <xdr:rowOff>114300</xdr:rowOff>
    </xdr:from>
    <xdr:to>
      <xdr:col>2</xdr:col>
      <xdr:colOff>762000</xdr:colOff>
      <xdr:row>8</xdr:row>
      <xdr:rowOff>190500</xdr:rowOff>
    </xdr:to>
    <xdr:pic macro="[1]!Botondeayuda_9">
      <xdr:nvPicPr>
        <xdr:cNvPr id="16" name="Imagen 35" descr="Ayuda_de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97167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133350</xdr:rowOff>
    </xdr:from>
    <xdr:to>
      <xdr:col>4</xdr:col>
      <xdr:colOff>0</xdr:colOff>
      <xdr:row>5</xdr:row>
      <xdr:rowOff>295275</xdr:rowOff>
    </xdr:to>
    <xdr:sp>
      <xdr:nvSpPr>
        <xdr:cNvPr id="17" name="CuadroTexto 37" hidden="1"/>
        <xdr:cNvSpPr txBox="1">
          <a:spLocks noChangeArrowheads="1"/>
        </xdr:cNvSpPr>
      </xdr:nvSpPr>
      <xdr:spPr>
        <a:xfrm>
          <a:off x="1533525" y="485775"/>
          <a:ext cx="1514475" cy="9239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 Eje, el cual es la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irectriz ó política que orienta la acción articulada de la administración  en la busqueda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objetivo general del Plan de Desarrollo</a:t>
          </a:r>
        </a:p>
      </xdr:txBody>
    </xdr:sp>
    <xdr:clientData/>
  </xdr:twoCellAnchor>
  <xdr:twoCellAnchor>
    <xdr:from>
      <xdr:col>12</xdr:col>
      <xdr:colOff>0</xdr:colOff>
      <xdr:row>0</xdr:row>
      <xdr:rowOff>200025</xdr:rowOff>
    </xdr:from>
    <xdr:to>
      <xdr:col>16</xdr:col>
      <xdr:colOff>19050</xdr:colOff>
      <xdr:row>7</xdr:row>
      <xdr:rowOff>66675</xdr:rowOff>
    </xdr:to>
    <xdr:sp>
      <xdr:nvSpPr>
        <xdr:cNvPr id="18" name="CuadroTexto 38" hidden="1"/>
        <xdr:cNvSpPr txBox="1">
          <a:spLocks noChangeArrowheads="1"/>
        </xdr:cNvSpPr>
      </xdr:nvSpPr>
      <xdr:spPr>
        <a:xfrm>
          <a:off x="11744325" y="200025"/>
          <a:ext cx="3067050" cy="15335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Presupuestal: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Hace referencia a la verificación que permite establecer la relación de la ejecución y la programación presupuestal, es decir, comparar el presupuesto comprometido respecto a la proyección de recursos que se ejecutarán en una fecha establecida. De este modo, se determinarán posibles atrasos y facilitará identificar las causas que aclaran el estado de la gestión del bimestre evaluado.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Así mismo, debe compararse el presupuesto girado respecto a la proyección de giros (descrito en el Programa anual mensualizado de caja - PAC), en el que también se identificarán posibles causas que exponen el estado de la gestión.</a:t>
          </a:r>
        </a:p>
      </xdr:txBody>
    </xdr:sp>
    <xdr:clientData/>
  </xdr:twoCellAnchor>
  <xdr:twoCellAnchor>
    <xdr:from>
      <xdr:col>18</xdr:col>
      <xdr:colOff>762000</xdr:colOff>
      <xdr:row>0</xdr:row>
      <xdr:rowOff>352425</xdr:rowOff>
    </xdr:from>
    <xdr:to>
      <xdr:col>18</xdr:col>
      <xdr:colOff>762000</xdr:colOff>
      <xdr:row>0</xdr:row>
      <xdr:rowOff>352425</xdr:rowOff>
    </xdr:to>
    <xdr:sp>
      <xdr:nvSpPr>
        <xdr:cNvPr id="19" name="80 Conector recto"/>
        <xdr:cNvSpPr>
          <a:spLocks/>
        </xdr:cNvSpPr>
      </xdr:nvSpPr>
      <xdr:spPr>
        <a:xfrm>
          <a:off x="17078325" y="352425"/>
          <a:ext cx="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0</xdr:row>
      <xdr:rowOff>352425</xdr:rowOff>
    </xdr:from>
    <xdr:to>
      <xdr:col>19</xdr:col>
      <xdr:colOff>657225</xdr:colOff>
      <xdr:row>0</xdr:row>
      <xdr:rowOff>352425</xdr:rowOff>
    </xdr:to>
    <xdr:sp>
      <xdr:nvSpPr>
        <xdr:cNvPr id="20" name="CuadroTexto 14"/>
        <xdr:cNvSpPr txBox="1">
          <a:spLocks noChangeArrowheads="1"/>
        </xdr:cNvSpPr>
      </xdr:nvSpPr>
      <xdr:spPr>
        <a:xfrm>
          <a:off x="17145000" y="35242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  <xdr:twoCellAnchor>
    <xdr:from>
      <xdr:col>19</xdr:col>
      <xdr:colOff>685800</xdr:colOff>
      <xdr:row>0</xdr:row>
      <xdr:rowOff>352425</xdr:rowOff>
    </xdr:from>
    <xdr:to>
      <xdr:col>19</xdr:col>
      <xdr:colOff>685800</xdr:colOff>
      <xdr:row>0</xdr:row>
      <xdr:rowOff>352425</xdr:rowOff>
    </xdr:to>
    <xdr:sp>
      <xdr:nvSpPr>
        <xdr:cNvPr id="21" name="82 Conector recto"/>
        <xdr:cNvSpPr>
          <a:spLocks/>
        </xdr:cNvSpPr>
      </xdr:nvSpPr>
      <xdr:spPr>
        <a:xfrm>
          <a:off x="17764125" y="352425"/>
          <a:ext cx="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171450</xdr:rowOff>
    </xdr:from>
    <xdr:to>
      <xdr:col>11</xdr:col>
      <xdr:colOff>47625</xdr:colOff>
      <xdr:row>7</xdr:row>
      <xdr:rowOff>85725</xdr:rowOff>
    </xdr:to>
    <xdr:sp>
      <xdr:nvSpPr>
        <xdr:cNvPr id="22" name="CuadroTexto 58" hidden="1"/>
        <xdr:cNvSpPr txBox="1">
          <a:spLocks noChangeArrowheads="1"/>
        </xdr:cNvSpPr>
      </xdr:nvSpPr>
      <xdr:spPr>
        <a:xfrm>
          <a:off x="7210425" y="171450"/>
          <a:ext cx="3819525" cy="15811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Contractual: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Consiste en la verificación del cumplimiento a la ejecución del Plan Anual de Adquisiciones teniendo en cuenta los objetos y valores contractuales, las fechas previstas de inicio, posibles modificaciones al Plan, entre otros criterios, respecto de las metas Plan de Desarrollo que la entidad u organismo distrital al cual pertenece.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la enunciada verificación, se cuantificará el número de objetos contractuales previstos para la respectiva vigencia fiscal, y se determinará de acuerdo con la fecha de corte, asimismo, el número de objetos programados a iniciar frente a los que efectivamente iniciaron.</a:t>
          </a:r>
        </a:p>
      </xdr:txBody>
    </xdr:sp>
    <xdr:clientData/>
  </xdr:twoCellAnchor>
  <xdr:twoCellAnchor>
    <xdr:from>
      <xdr:col>17</xdr:col>
      <xdr:colOff>0</xdr:colOff>
      <xdr:row>2</xdr:row>
      <xdr:rowOff>171450</xdr:rowOff>
    </xdr:from>
    <xdr:to>
      <xdr:col>21</xdr:col>
      <xdr:colOff>9525</xdr:colOff>
      <xdr:row>7</xdr:row>
      <xdr:rowOff>66675</xdr:rowOff>
    </xdr:to>
    <xdr:sp>
      <xdr:nvSpPr>
        <xdr:cNvPr id="23" name="CuadroTexto 59" hidden="1"/>
        <xdr:cNvSpPr txBox="1">
          <a:spLocks noChangeArrowheads="1"/>
        </xdr:cNvSpPr>
      </xdr:nvSpPr>
      <xdr:spPr>
        <a:xfrm>
          <a:off x="15554325" y="714375"/>
          <a:ext cx="3057525" cy="10191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Gestión Física: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Conforme con la magnitud establecida para cada meta del Plan de Desarrollo, se verificará su proyección y programación con respecto a una fecha de corte establecida, y este modo se comparará con los resultados obtenidos de la verificación efectuada en relación con la ejecución física alcanzada por la Entidad.</a:t>
          </a:r>
        </a:p>
      </xdr:txBody>
    </xdr:sp>
    <xdr:clientData/>
  </xdr:twoCellAnchor>
  <xdr:twoCellAnchor>
    <xdr:from>
      <xdr:col>2</xdr:col>
      <xdr:colOff>762000</xdr:colOff>
      <xdr:row>0</xdr:row>
      <xdr:rowOff>352425</xdr:rowOff>
    </xdr:from>
    <xdr:to>
      <xdr:col>4</xdr:col>
      <xdr:colOff>9525</xdr:colOff>
      <xdr:row>7</xdr:row>
      <xdr:rowOff>85725</xdr:rowOff>
    </xdr:to>
    <xdr:sp>
      <xdr:nvSpPr>
        <xdr:cNvPr id="24" name="ayuda2" hidden="1"/>
        <xdr:cNvSpPr txBox="1">
          <a:spLocks noChangeArrowheads="1"/>
        </xdr:cNvSpPr>
      </xdr:nvSpPr>
      <xdr:spPr>
        <a:xfrm>
          <a:off x="2286000" y="352425"/>
          <a:ext cx="771525" cy="14001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Registre el número del proyecto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inversión asignado al interior de la entidad, así como el nombre del mismo, para lo cual, puede recurrir a la ficha EBI del Proyecto. En caso de ser entidad del Sector Salud, el proyecto puede equivaler al programa o convenio que desarrolle la Meta Plan a reportar.</a:t>
          </a:r>
        </a:p>
      </xdr:txBody>
    </xdr:sp>
    <xdr:clientData/>
  </xdr:twoCellAnchor>
  <xdr:twoCellAnchor>
    <xdr:from>
      <xdr:col>1</xdr:col>
      <xdr:colOff>171450</xdr:colOff>
      <xdr:row>5</xdr:row>
      <xdr:rowOff>295275</xdr:rowOff>
    </xdr:from>
    <xdr:to>
      <xdr:col>2</xdr:col>
      <xdr:colOff>762000</xdr:colOff>
      <xdr:row>7</xdr:row>
      <xdr:rowOff>104775</xdr:rowOff>
    </xdr:to>
    <xdr:sp>
      <xdr:nvSpPr>
        <xdr:cNvPr id="25" name="CuadroTexto 61" hidden="1"/>
        <xdr:cNvSpPr txBox="1">
          <a:spLocks noChangeArrowheads="1"/>
        </xdr:cNvSpPr>
      </xdr:nvSpPr>
      <xdr:spPr>
        <a:xfrm>
          <a:off x="933450" y="1409700"/>
          <a:ext cx="13525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Programa: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Seleccione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programa, en el cual se desarrolla el proyecto a reportar.</a:t>
          </a:r>
        </a:p>
      </xdr:txBody>
    </xdr:sp>
    <xdr:clientData/>
  </xdr:twoCellAnchor>
  <xdr:twoCellAnchor>
    <xdr:from>
      <xdr:col>13</xdr:col>
      <xdr:colOff>333375</xdr:colOff>
      <xdr:row>19</xdr:row>
      <xdr:rowOff>38100</xdr:rowOff>
    </xdr:from>
    <xdr:to>
      <xdr:col>20</xdr:col>
      <xdr:colOff>180975</xdr:colOff>
      <xdr:row>20</xdr:row>
      <xdr:rowOff>381000</xdr:rowOff>
    </xdr:to>
    <xdr:sp>
      <xdr:nvSpPr>
        <xdr:cNvPr id="26" name="ayuda_Causa" hidden="1"/>
        <xdr:cNvSpPr txBox="1">
          <a:spLocks noChangeArrowheads="1"/>
        </xdr:cNvSpPr>
      </xdr:nvSpPr>
      <xdr:spPr>
        <a:xfrm>
          <a:off x="12839700" y="3990975"/>
          <a:ext cx="5181600" cy="5334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caso de elegir "Otra" causa, porfavor especifique en el campo DESCRIPCIÓN, la causa identificada y su relación con el ciclo PHVA (Planear, Hacer, Verificar y Actuar)</a:t>
          </a:r>
        </a:p>
      </xdr:txBody>
    </xdr:sp>
    <xdr:clientData/>
  </xdr:twoCellAnchor>
  <xdr:twoCellAnchor>
    <xdr:from>
      <xdr:col>5</xdr:col>
      <xdr:colOff>571500</xdr:colOff>
      <xdr:row>24</xdr:row>
      <xdr:rowOff>171450</xdr:rowOff>
    </xdr:from>
    <xdr:to>
      <xdr:col>8</xdr:col>
      <xdr:colOff>390525</xdr:colOff>
      <xdr:row>24</xdr:row>
      <xdr:rowOff>447675</xdr:rowOff>
    </xdr:to>
    <xdr:sp>
      <xdr:nvSpPr>
        <xdr:cNvPr id="27" name="ayuda_descripcion" hidden="1"/>
        <xdr:cNvSpPr txBox="1">
          <a:spLocks noChangeArrowheads="1"/>
        </xdr:cNvSpPr>
      </xdr:nvSpPr>
      <xdr:spPr>
        <a:xfrm>
          <a:off x="6981825" y="6048375"/>
          <a:ext cx="21050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Una vez identificada la causa, se describirá  la situación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presentada en la entidad .</a:t>
          </a:r>
        </a:p>
      </xdr:txBody>
    </xdr:sp>
    <xdr:clientData/>
  </xdr:twoCellAnchor>
  <xdr:twoCellAnchor>
    <xdr:from>
      <xdr:col>12</xdr:col>
      <xdr:colOff>266700</xdr:colOff>
      <xdr:row>24</xdr:row>
      <xdr:rowOff>257175</xdr:rowOff>
    </xdr:from>
    <xdr:to>
      <xdr:col>19</xdr:col>
      <xdr:colOff>657225</xdr:colOff>
      <xdr:row>24</xdr:row>
      <xdr:rowOff>447675</xdr:rowOff>
    </xdr:to>
    <xdr:sp>
      <xdr:nvSpPr>
        <xdr:cNvPr id="28" name="ayuda_acciones" hidden="1"/>
        <xdr:cNvSpPr txBox="1">
          <a:spLocks noChangeArrowheads="1"/>
        </xdr:cNvSpPr>
      </xdr:nvSpPr>
      <xdr:spPr>
        <a:xfrm>
          <a:off x="12011025" y="6134100"/>
          <a:ext cx="57245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Describa la acción tomada en la entidad,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 dar tratamiento a la causa identificada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.%20DADEP%20William%20Valderrama\DADEP\DADEP\OCI%202015\SIDIG\Reportes_JCI%20marzo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CTUALIZACION DATOS"/>
      <sheetName val="F1"/>
      <sheetName val="F2"/>
      <sheetName val="F4"/>
      <sheetName val="BD1"/>
      <sheetName val="BD-resultados"/>
      <sheetName val="Hoja1"/>
      <sheetName val="Reportes_JCI marzo 2015"/>
    </sheetNames>
    <definedNames>
      <definedName name="Botondeayuda_2"/>
      <definedName name="Botondeayuda_4"/>
      <definedName name="Botondeayuda_8"/>
      <definedName name="Botondeayuda_9"/>
      <definedName name="inser_CAUSA"/>
      <definedName name="inser_CAUSA2"/>
      <definedName name="inser_CAUSA3"/>
      <definedName name="MOSTRAR2"/>
      <definedName name="mostrar3"/>
    </definedNames>
    <sheetDataSet>
      <sheetData sheetId="0">
        <row r="9">
          <cell r="S9" t="str">
            <v>Depto. Adtivo de la Defensoría del Espacio Público</v>
          </cell>
        </row>
      </sheetData>
      <sheetData sheetId="5">
        <row r="55">
          <cell r="C55" t="str">
            <v>EJE_UNO</v>
          </cell>
          <cell r="D55" t="str">
            <v>EJE_DOS</v>
          </cell>
          <cell r="E55" t="str">
            <v>EJE_TRES</v>
          </cell>
          <cell r="L55" t="str">
            <v>Gestión_Contractual</v>
          </cell>
          <cell r="M55" t="str">
            <v>Gestión_Presupuestal</v>
          </cell>
          <cell r="N55" t="str">
            <v>Gestión_Fisica</v>
          </cell>
        </row>
        <row r="56">
          <cell r="C56" t="str">
            <v>Una ciudad que supera la segregación y la discriminación</v>
          </cell>
          <cell r="D56" t="str">
            <v>Un territorio que enfrenta el cambio climático</v>
          </cell>
          <cell r="E56" t="str">
            <v>Una Bogotá que defiende y fortalece lo público
</v>
          </cell>
          <cell r="L56" t="str">
            <v>PLANEAR</v>
          </cell>
          <cell r="M56" t="str">
            <v>PLANEAR</v>
          </cell>
          <cell r="N56" t="str">
            <v>PLANEAR</v>
          </cell>
        </row>
        <row r="57">
          <cell r="L57" t="str">
            <v>PLANEAR</v>
          </cell>
          <cell r="M57" t="str">
            <v>PLANEAR</v>
          </cell>
          <cell r="N57" t="str">
            <v>PLANEAR</v>
          </cell>
        </row>
        <row r="58">
          <cell r="L58" t="str">
            <v>PLANEAR</v>
          </cell>
          <cell r="M58" t="str">
            <v>PLANEAR</v>
          </cell>
          <cell r="N58" t="str">
            <v>PLANEAR</v>
          </cell>
        </row>
        <row r="59">
          <cell r="L59" t="str">
            <v>PLANEAR</v>
          </cell>
          <cell r="M59" t="str">
            <v>PLANEAR</v>
          </cell>
          <cell r="N59" t="str">
            <v>HACER</v>
          </cell>
        </row>
        <row r="60">
          <cell r="L60" t="str">
            <v>PLANEAR</v>
          </cell>
          <cell r="M60" t="str">
            <v>PLANEAR</v>
          </cell>
          <cell r="N60" t="str">
            <v>HACER</v>
          </cell>
        </row>
        <row r="61">
          <cell r="L61" t="str">
            <v>HACER</v>
          </cell>
          <cell r="M61" t="str">
            <v>HACER</v>
          </cell>
          <cell r="N61" t="str">
            <v>HACER</v>
          </cell>
        </row>
        <row r="62">
          <cell r="L62" t="str">
            <v>HACER</v>
          </cell>
          <cell r="M62" t="str">
            <v>HACER</v>
          </cell>
          <cell r="N62" t="str">
            <v>HACER</v>
          </cell>
        </row>
        <row r="63">
          <cell r="L63" t="str">
            <v>HACER</v>
          </cell>
          <cell r="M63" t="str">
            <v>HACER</v>
          </cell>
          <cell r="N63" t="str">
            <v>HACER</v>
          </cell>
        </row>
        <row r="64">
          <cell r="L64" t="str">
            <v>HACER</v>
          </cell>
          <cell r="M64" t="str">
            <v>HACER</v>
          </cell>
          <cell r="N64" t="str">
            <v>VERIFICAR </v>
          </cell>
        </row>
        <row r="65">
          <cell r="L65" t="str">
            <v>VERIFICAR </v>
          </cell>
          <cell r="M65" t="str">
            <v>HACER</v>
          </cell>
          <cell r="N65" t="str">
            <v>VERIFICAR </v>
          </cell>
        </row>
        <row r="66">
          <cell r="L66" t="str">
            <v>VERIFICAR </v>
          </cell>
          <cell r="M66" t="str">
            <v>HACER</v>
          </cell>
          <cell r="N66" t="str">
            <v>ACTUAR</v>
          </cell>
        </row>
        <row r="67">
          <cell r="L67" t="str">
            <v>ACTUAR</v>
          </cell>
          <cell r="M67" t="str">
            <v>VERIFICAR </v>
          </cell>
          <cell r="N67" t="str">
            <v>ACTUAR</v>
          </cell>
        </row>
        <row r="68">
          <cell r="L68" t="str">
            <v>-</v>
          </cell>
          <cell r="M68" t="str">
            <v>VERIFICAR </v>
          </cell>
          <cell r="N68" t="str">
            <v>-</v>
          </cell>
        </row>
        <row r="69">
          <cell r="L69">
            <v>0</v>
          </cell>
          <cell r="M69" t="str">
            <v>ACTUAR</v>
          </cell>
          <cell r="N69">
            <v>0</v>
          </cell>
        </row>
        <row r="70">
          <cell r="L70">
            <v>0</v>
          </cell>
          <cell r="M70" t="str">
            <v>-</v>
          </cell>
          <cell r="N70">
            <v>0</v>
          </cell>
        </row>
        <row r="75">
          <cell r="E75" t="str">
            <v>ALERTA</v>
          </cell>
        </row>
        <row r="76">
          <cell r="C76">
            <v>0.651</v>
          </cell>
          <cell r="E76" t="str">
            <v>ACEPTABLE</v>
          </cell>
        </row>
        <row r="77">
          <cell r="C77">
            <v>0.901</v>
          </cell>
          <cell r="E77" t="str">
            <v>SATISFACTORIO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1" sqref="A1:X1"/>
    </sheetView>
  </sheetViews>
  <sheetFormatPr defaultColWidth="11.421875" defaultRowHeight="15"/>
  <cols>
    <col min="5" max="5" width="50.421875" style="0" bestFit="1" customWidth="1"/>
  </cols>
  <sheetData>
    <row r="1" spans="1:24" ht="27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15">
      <c r="A2" s="1"/>
      <c r="B2" s="1"/>
      <c r="C2" s="1"/>
      <c r="D2" s="1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1"/>
      <c r="B3" s="1"/>
      <c r="C3" s="46" t="s">
        <v>0</v>
      </c>
      <c r="D3" s="47"/>
      <c r="E3" s="48" t="str">
        <f>'[1]MENU'!S9</f>
        <v>Depto. Adtivo de la Defensoría del Espacio Público</v>
      </c>
      <c r="F3" s="49"/>
      <c r="G3" s="49"/>
      <c r="H3" s="49"/>
      <c r="I3" s="50"/>
      <c r="J3" s="1"/>
      <c r="K3" s="51" t="s">
        <v>1</v>
      </c>
      <c r="L3" s="52"/>
      <c r="M3" s="53"/>
      <c r="N3" s="3">
        <v>2015</v>
      </c>
      <c r="O3" s="1"/>
      <c r="P3" s="54" t="s">
        <v>2</v>
      </c>
      <c r="Q3" s="55"/>
      <c r="R3" s="55"/>
      <c r="S3" s="56"/>
      <c r="T3" s="57" t="s">
        <v>3</v>
      </c>
      <c r="U3" s="58"/>
      <c r="V3" s="59"/>
      <c r="W3" s="1"/>
      <c r="X3" s="1"/>
    </row>
    <row r="4" spans="1:24" ht="15">
      <c r="A4" s="4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  <c r="N4" s="6"/>
      <c r="O4" s="4"/>
      <c r="P4" s="4"/>
      <c r="Q4" s="4"/>
      <c r="R4" s="4"/>
      <c r="S4" s="4"/>
      <c r="T4" s="4"/>
      <c r="U4" s="4"/>
      <c r="V4" s="6"/>
      <c r="W4" s="4"/>
      <c r="X4" s="4"/>
    </row>
    <row r="5" spans="1:24" ht="15">
      <c r="A5" s="1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9"/>
      <c r="O5" s="7"/>
      <c r="P5" s="7"/>
      <c r="Q5" s="7"/>
      <c r="R5" s="7"/>
      <c r="S5" s="7"/>
      <c r="T5" s="7"/>
      <c r="U5" s="7"/>
      <c r="V5" s="9"/>
      <c r="W5" s="7"/>
      <c r="X5" s="1"/>
    </row>
    <row r="6" spans="1:24" ht="23.25">
      <c r="A6" s="1"/>
      <c r="B6" s="7"/>
      <c r="C6" s="7"/>
      <c r="D6" s="7"/>
      <c r="E6" s="7"/>
      <c r="F6" s="67"/>
      <c r="G6" s="67"/>
      <c r="H6" s="67"/>
      <c r="I6" s="67"/>
      <c r="J6" s="67"/>
      <c r="K6" s="67"/>
      <c r="L6" s="67"/>
      <c r="M6" s="67"/>
      <c r="N6" s="9"/>
      <c r="O6" s="7"/>
      <c r="P6" s="7"/>
      <c r="Q6" s="7"/>
      <c r="R6" s="7"/>
      <c r="S6" s="7"/>
      <c r="T6" s="7"/>
      <c r="U6" s="7"/>
      <c r="V6" s="9"/>
      <c r="W6" s="7"/>
      <c r="X6" s="1"/>
    </row>
    <row r="7" spans="1:24" ht="20.25">
      <c r="A7" s="1"/>
      <c r="B7" s="7"/>
      <c r="C7" s="68" t="s">
        <v>4</v>
      </c>
      <c r="D7" s="69"/>
      <c r="E7" s="70" t="str">
        <f>IF(ISERROR(INDEX('[1]BD1'!$C$56:$E$56,1,MATCH(C7,'[1]BD1'!$C$55:$E$55,0))),"",(INDEX('[1]BD1'!$C$56:$E$56,1,MATCH(C7,'[1]BD1'!$C$55:$E$55,0))))</f>
        <v>Una Bogotá que defiende y fortalece lo público
</v>
      </c>
      <c r="F7" s="71"/>
      <c r="G7" s="71"/>
      <c r="H7" s="71"/>
      <c r="I7" s="72"/>
      <c r="J7" s="7"/>
      <c r="K7" s="73"/>
      <c r="L7" s="73"/>
      <c r="M7" s="73"/>
      <c r="N7" s="73"/>
      <c r="O7" s="74"/>
      <c r="P7" s="74"/>
      <c r="Q7" s="74"/>
      <c r="R7" s="74"/>
      <c r="S7" s="74"/>
      <c r="T7" s="74"/>
      <c r="U7" s="74"/>
      <c r="V7" s="74"/>
      <c r="W7" s="7"/>
      <c r="X7" s="1"/>
    </row>
    <row r="8" spans="1:24" ht="15">
      <c r="A8" s="10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3"/>
      <c r="U8" s="13"/>
      <c r="V8" s="14"/>
      <c r="W8" s="11"/>
      <c r="X8" s="10"/>
    </row>
    <row r="9" spans="1:24" ht="15">
      <c r="A9" s="15"/>
      <c r="B9" s="16"/>
      <c r="C9" s="60" t="s">
        <v>5</v>
      </c>
      <c r="D9" s="61" t="s">
        <v>6</v>
      </c>
      <c r="E9" s="62" t="s">
        <v>7</v>
      </c>
      <c r="F9" s="63" t="s">
        <v>8</v>
      </c>
      <c r="G9" s="17"/>
      <c r="H9" s="64" t="s">
        <v>9</v>
      </c>
      <c r="I9" s="65"/>
      <c r="J9" s="65"/>
      <c r="K9" s="66"/>
      <c r="L9" s="18"/>
      <c r="M9" s="75" t="s">
        <v>10</v>
      </c>
      <c r="N9" s="75"/>
      <c r="O9" s="75"/>
      <c r="P9" s="75"/>
      <c r="Q9" s="18"/>
      <c r="R9" s="75" t="s">
        <v>11</v>
      </c>
      <c r="S9" s="75"/>
      <c r="T9" s="75"/>
      <c r="U9" s="75"/>
      <c r="V9" s="16"/>
      <c r="W9" s="16"/>
      <c r="X9" s="15"/>
    </row>
    <row r="10" spans="1:24" ht="15">
      <c r="A10" s="19"/>
      <c r="B10" s="20"/>
      <c r="C10" s="60"/>
      <c r="D10" s="61"/>
      <c r="E10" s="62"/>
      <c r="F10" s="63"/>
      <c r="G10" s="21"/>
      <c r="H10" s="76" t="s">
        <v>12</v>
      </c>
      <c r="I10" s="77"/>
      <c r="J10" s="78" t="s">
        <v>13</v>
      </c>
      <c r="K10" s="79"/>
      <c r="L10" s="21"/>
      <c r="M10" s="77" t="s">
        <v>12</v>
      </c>
      <c r="N10" s="77"/>
      <c r="O10" s="80" t="s">
        <v>13</v>
      </c>
      <c r="P10" s="80"/>
      <c r="Q10" s="21"/>
      <c r="R10" s="77" t="s">
        <v>12</v>
      </c>
      <c r="S10" s="77"/>
      <c r="T10" s="78" t="s">
        <v>13</v>
      </c>
      <c r="U10" s="78"/>
      <c r="V10" s="20"/>
      <c r="W10" s="20"/>
      <c r="X10" s="19"/>
    </row>
    <row r="11" spans="1:24" ht="15">
      <c r="A11" s="19"/>
      <c r="B11" s="20"/>
      <c r="C11" s="89" t="s">
        <v>14</v>
      </c>
      <c r="D11" s="84">
        <v>751</v>
      </c>
      <c r="E11" s="90">
        <v>20927256200</v>
      </c>
      <c r="F11" s="86" t="s">
        <v>15</v>
      </c>
      <c r="G11" s="21"/>
      <c r="H11" s="22" t="s">
        <v>16</v>
      </c>
      <c r="I11" s="23">
        <v>100</v>
      </c>
      <c r="J11" s="81">
        <f>IF(ISERROR(IF(I12="","",IF((I12/I11)&gt;1,1,I12/I11))),"",IF(I12="","",IF((I12/I11)&gt;1,1,I12/I11)))</f>
        <v>0.96</v>
      </c>
      <c r="K11" s="88" t="str">
        <f>IF(J11="","",(IF(J11&lt;'[1]BD1'!$C$76,'[1]BD1'!$E$75,IF(J11&lt;'[1]BD1'!$C$77,'[1]BD1'!$E$76,'[1]BD1'!$E$77))))</f>
        <v>SATISFACTORIO</v>
      </c>
      <c r="L11" s="21"/>
      <c r="M11" s="24" t="s">
        <v>16</v>
      </c>
      <c r="N11" s="25">
        <f>39+220</f>
        <v>259</v>
      </c>
      <c r="O11" s="81">
        <f>IF(ISERROR(IF(N12="","",IF((N12/N11)&gt;1,1,N12/N11))),"",IF(N12="","",IF((N12/N11)&gt;1,1,N12/N11)))</f>
        <v>1</v>
      </c>
      <c r="P11" s="82" t="str">
        <f>IF(O11="","",(IF(O11&lt;'[1]BD1'!$C$76,'[1]BD1'!$E$75,IF(O11&lt;'[1]BD1'!$C$77,'[1]BD1'!$E$76,'[1]BD1'!$E$77))))</f>
        <v>SATISFACTORIO</v>
      </c>
      <c r="Q11" s="21"/>
      <c r="R11" s="24" t="s">
        <v>16</v>
      </c>
      <c r="S11" s="23">
        <v>92.52</v>
      </c>
      <c r="T11" s="81">
        <f>IF(ISERROR(IF(S12="","",IF((S12/S11)&gt;1,1,S12/S11))),"",IF(S12="","",IF((S12/S11)&gt;1,1,S12/S11)))</f>
        <v>1</v>
      </c>
      <c r="U11" s="82" t="str">
        <f>IF(T11="","",(IF(T11&lt;'[1]BD1'!$C$76,'[1]BD1'!$E$75,IF(T11&lt;'[1]BD1'!$C$77,'[1]BD1'!$E$76,'[1]BD1'!$E$77))))</f>
        <v>SATISFACTORIO</v>
      </c>
      <c r="V11" s="20"/>
      <c r="W11" s="20"/>
      <c r="X11" s="19"/>
    </row>
    <row r="12" spans="1:24" ht="15">
      <c r="A12" s="19"/>
      <c r="B12" s="20"/>
      <c r="C12" s="89"/>
      <c r="D12" s="84"/>
      <c r="E12" s="85"/>
      <c r="F12" s="87"/>
      <c r="G12" s="20"/>
      <c r="H12" s="26" t="s">
        <v>17</v>
      </c>
      <c r="I12" s="27">
        <v>96</v>
      </c>
      <c r="J12" s="81"/>
      <c r="K12" s="88"/>
      <c r="L12" s="20"/>
      <c r="M12" s="28" t="s">
        <v>17</v>
      </c>
      <c r="N12" s="29">
        <v>259</v>
      </c>
      <c r="O12" s="81"/>
      <c r="P12" s="82"/>
      <c r="Q12" s="20"/>
      <c r="R12" s="28" t="s">
        <v>17</v>
      </c>
      <c r="S12" s="27">
        <v>119.71</v>
      </c>
      <c r="T12" s="81"/>
      <c r="U12" s="82"/>
      <c r="V12" s="20"/>
      <c r="W12" s="20"/>
      <c r="X12" s="19"/>
    </row>
    <row r="13" spans="1:24" ht="15">
      <c r="A13" s="19"/>
      <c r="B13" s="20"/>
      <c r="C13" s="83" t="s">
        <v>14</v>
      </c>
      <c r="D13" s="84">
        <v>711</v>
      </c>
      <c r="E13" s="85">
        <v>550000000</v>
      </c>
      <c r="F13" s="86" t="s">
        <v>18</v>
      </c>
      <c r="G13" s="21"/>
      <c r="H13" s="22" t="s">
        <v>16</v>
      </c>
      <c r="I13" s="23">
        <v>4</v>
      </c>
      <c r="J13" s="81">
        <f>IF(ISERROR(IF(I14="","",IF((I14/I13)&gt;1,1,I14/I13))),"",IF(I14="","",IF((I14/I13)&gt;1,1,I14/I13)))</f>
        <v>1</v>
      </c>
      <c r="K13" s="88" t="str">
        <f>IF(J13="","",(IF(J13&lt;'[1]BD1'!$C$76,'[1]BD1'!$E$75,IF(J13&lt;'[1]BD1'!$C$77,'[1]BD1'!$E$76,'[1]BD1'!$E$77))))</f>
        <v>SATISFACTORIO</v>
      </c>
      <c r="L13" s="21"/>
      <c r="M13" s="24" t="s">
        <v>16</v>
      </c>
      <c r="N13" s="25">
        <v>5</v>
      </c>
      <c r="O13" s="81">
        <f>IF(ISERROR(IF(N14="","",IF((N14/N13)&gt;1,1,N14/N13))),"",IF(N14="","",IF((N14/N13)&gt;1,1,N14/N13)))</f>
        <v>1</v>
      </c>
      <c r="P13" s="82" t="str">
        <f>IF(O13="","",(IF(O13&lt;'[1]BD1'!$C$76,'[1]BD1'!$E$75,IF(O13&lt;'[1]BD1'!$C$77,'[1]BD1'!$E$76,'[1]BD1'!$E$77))))</f>
        <v>SATISFACTORIO</v>
      </c>
      <c r="Q13" s="21"/>
      <c r="R13" s="24" t="s">
        <v>16</v>
      </c>
      <c r="S13" s="23">
        <v>0.718</v>
      </c>
      <c r="T13" s="81">
        <f>IF(ISERROR(IF(S14="","",IF((S14/S13)&gt;1,1,S14/S13))),"",IF(S14="","",IF((S14/S13)&gt;1,1,S14/S13)))</f>
        <v>1</v>
      </c>
      <c r="U13" s="82" t="str">
        <f>IF(T13="","",(IF(T13&lt;'[1]BD1'!$C$76,'[1]BD1'!$E$75,IF(T13&lt;'[1]BD1'!$C$77,'[1]BD1'!$E$76,'[1]BD1'!$E$77))))</f>
        <v>SATISFACTORIO</v>
      </c>
      <c r="V13" s="20"/>
      <c r="W13" s="20"/>
      <c r="X13" s="19"/>
    </row>
    <row r="14" spans="1:24" ht="15">
      <c r="A14" s="19"/>
      <c r="B14" s="20"/>
      <c r="C14" s="83"/>
      <c r="D14" s="84"/>
      <c r="E14" s="85"/>
      <c r="F14" s="87"/>
      <c r="G14" s="20"/>
      <c r="H14" s="26" t="s">
        <v>17</v>
      </c>
      <c r="I14" s="27">
        <v>4</v>
      </c>
      <c r="J14" s="81"/>
      <c r="K14" s="88"/>
      <c r="L14" s="20"/>
      <c r="M14" s="28" t="s">
        <v>17</v>
      </c>
      <c r="N14" s="29">
        <v>5</v>
      </c>
      <c r="O14" s="81"/>
      <c r="P14" s="82"/>
      <c r="Q14" s="20"/>
      <c r="R14" s="28" t="s">
        <v>17</v>
      </c>
      <c r="S14" s="27">
        <f>0.018+0.131+0.292+0.005+0.006+0.006+0.083+0.177</f>
        <v>0.718</v>
      </c>
      <c r="T14" s="81"/>
      <c r="U14" s="82"/>
      <c r="V14" s="20"/>
      <c r="W14" s="20"/>
      <c r="X14" s="19"/>
    </row>
    <row r="15" spans="1:24" ht="15">
      <c r="A15" s="19"/>
      <c r="B15" s="20"/>
      <c r="C15" s="83" t="s">
        <v>14</v>
      </c>
      <c r="D15" s="84">
        <v>761</v>
      </c>
      <c r="E15" s="90">
        <v>1126685000</v>
      </c>
      <c r="F15" s="86" t="s">
        <v>19</v>
      </c>
      <c r="G15" s="21"/>
      <c r="H15" s="22" t="s">
        <v>16</v>
      </c>
      <c r="I15" s="23">
        <v>33</v>
      </c>
      <c r="J15" s="81">
        <f>IF(ISERROR(IF(I16="","",IF((I16/I15)&gt;1,1,I16/I15))),"",IF(I16="","",IF((I16/I15)&gt;1,1,I16/I15)))</f>
        <v>0.6060606060606061</v>
      </c>
      <c r="K15" s="88" t="str">
        <f>IF(J15="","",(IF(J15&lt;'[1]BD1'!$C$76,'[1]BD1'!$E$75,IF(J15&lt;'[1]BD1'!$C$77,'[1]BD1'!$E$76,'[1]BD1'!$E$77))))</f>
        <v>ALERTA</v>
      </c>
      <c r="L15" s="21"/>
      <c r="M15" s="24" t="s">
        <v>16</v>
      </c>
      <c r="N15" s="25">
        <v>45</v>
      </c>
      <c r="O15" s="81">
        <f>IF(ISERROR(IF(N16="","",IF((N16/N15)&gt;1,1,N16/N15))),"",IF(N16="","",IF((N16/N15)&gt;1,1,N16/N15)))</f>
        <v>1</v>
      </c>
      <c r="P15" s="82" t="str">
        <f>IF(O15="","",(IF(O15&lt;'[1]BD1'!$C$76,'[1]BD1'!$E$75,IF(O15&lt;'[1]BD1'!$C$77,'[1]BD1'!$E$76,'[1]BD1'!$E$77))))</f>
        <v>SATISFACTORIO</v>
      </c>
      <c r="Q15" s="21"/>
      <c r="R15" s="24" t="s">
        <v>16</v>
      </c>
      <c r="S15" s="23">
        <v>44.81</v>
      </c>
      <c r="T15" s="81">
        <f>IF(ISERROR(IF(S16="","",IF((S16/S15)&gt;1,1,S16/S15))),"",IF(S16="","",IF((S16/S15)&gt;1,1,S16/S15)))</f>
        <v>0.8252622182548537</v>
      </c>
      <c r="U15" s="82" t="str">
        <f>IF(T15="","",(IF(T15&lt;'[1]BD1'!$C$76,'[1]BD1'!$E$75,IF(T15&lt;'[1]BD1'!$C$77,'[1]BD1'!$E$76,'[1]BD1'!$E$77))))</f>
        <v>ACEPTABLE</v>
      </c>
      <c r="V15" s="20"/>
      <c r="W15" s="20"/>
      <c r="X15" s="19"/>
    </row>
    <row r="16" spans="1:24" ht="15">
      <c r="A16" s="19"/>
      <c r="B16" s="20"/>
      <c r="C16" s="83"/>
      <c r="D16" s="84"/>
      <c r="E16" s="85"/>
      <c r="F16" s="87"/>
      <c r="G16" s="20"/>
      <c r="H16" s="26" t="s">
        <v>17</v>
      </c>
      <c r="I16" s="27">
        <v>20</v>
      </c>
      <c r="J16" s="81"/>
      <c r="K16" s="88"/>
      <c r="L16" s="20"/>
      <c r="M16" s="28" t="s">
        <v>17</v>
      </c>
      <c r="N16" s="29">
        <v>45</v>
      </c>
      <c r="O16" s="81"/>
      <c r="P16" s="82"/>
      <c r="Q16" s="20"/>
      <c r="R16" s="28" t="s">
        <v>17</v>
      </c>
      <c r="S16" s="27">
        <v>36.98</v>
      </c>
      <c r="T16" s="81"/>
      <c r="U16" s="82"/>
      <c r="V16" s="20"/>
      <c r="W16" s="20"/>
      <c r="X16" s="19"/>
    </row>
    <row r="17" spans="1:24" ht="15">
      <c r="A17" s="19"/>
      <c r="B17" s="20"/>
      <c r="C17" s="89" t="s">
        <v>14</v>
      </c>
      <c r="D17" s="84">
        <v>734</v>
      </c>
      <c r="E17" s="85">
        <v>3684790000</v>
      </c>
      <c r="F17" s="86" t="s">
        <v>20</v>
      </c>
      <c r="G17" s="21"/>
      <c r="H17" s="22" t="s">
        <v>16</v>
      </c>
      <c r="I17" s="23">
        <v>54</v>
      </c>
      <c r="J17" s="81">
        <f>IF(ISERROR(IF(I18="","",IF((I18/I17)&gt;1,1,I18/I17))),"",IF(I18="","",IF((I18/I17)&gt;1,1,I18/I17)))</f>
        <v>0.9814814814814815</v>
      </c>
      <c r="K17" s="88" t="str">
        <f>IF(J17="","",(IF(J17&lt;'[1]BD1'!$C$76,'[1]BD1'!$E$75,IF(J17&lt;'[1]BD1'!$C$77,'[1]BD1'!$E$76,'[1]BD1'!$E$77))))</f>
        <v>SATISFACTORIO</v>
      </c>
      <c r="L17" s="21"/>
      <c r="M17" s="24" t="s">
        <v>16</v>
      </c>
      <c r="N17" s="25">
        <v>49</v>
      </c>
      <c r="O17" s="81">
        <f>IF(ISERROR(IF(N18="","",IF((N18/N17)&gt;1,1,N18/N17))),"",IF(N18="","",IF((N18/N17)&gt;1,1,N18/N17)))</f>
        <v>1</v>
      </c>
      <c r="P17" s="82" t="str">
        <f>IF(O17="","",(IF(O17&lt;'[1]BD1'!$C$76,'[1]BD1'!$E$75,IF(O17&lt;'[1]BD1'!$C$77,'[1]BD1'!$E$76,'[1]BD1'!$E$77))))</f>
        <v>SATISFACTORIO</v>
      </c>
      <c r="Q17" s="21"/>
      <c r="R17" s="24" t="s">
        <v>16</v>
      </c>
      <c r="S17" s="23">
        <f>0.069+0.659+1.252+0.956</f>
        <v>2.936</v>
      </c>
      <c r="T17" s="81">
        <f>IF(ISERROR(IF(S18="","",IF((S18/S17)&gt;1,1,S18/S17))),"",IF(S18="","",IF((S18/S17)&gt;1,1,S18/S17)))</f>
        <v>0.9206403269754768</v>
      </c>
      <c r="U17" s="82" t="str">
        <f>IF(T17="","",(IF(T17&lt;'[1]BD1'!$C$76,'[1]BD1'!$E$75,IF(T17&lt;'[1]BD1'!$C$77,'[1]BD1'!$E$76,'[1]BD1'!$E$77))))</f>
        <v>SATISFACTORIO</v>
      </c>
      <c r="V17" s="20"/>
      <c r="W17" s="20"/>
      <c r="X17" s="19"/>
    </row>
    <row r="18" spans="1:24" ht="15">
      <c r="A18" s="19"/>
      <c r="B18" s="20"/>
      <c r="C18" s="89"/>
      <c r="D18" s="84"/>
      <c r="E18" s="85"/>
      <c r="F18" s="87"/>
      <c r="G18" s="20"/>
      <c r="H18" s="26" t="s">
        <v>17</v>
      </c>
      <c r="I18" s="27">
        <v>53</v>
      </c>
      <c r="J18" s="81"/>
      <c r="K18" s="88"/>
      <c r="L18" s="20"/>
      <c r="M18" s="28" t="s">
        <v>17</v>
      </c>
      <c r="N18" s="29">
        <v>49</v>
      </c>
      <c r="O18" s="81"/>
      <c r="P18" s="82"/>
      <c r="Q18" s="20"/>
      <c r="R18" s="28" t="s">
        <v>17</v>
      </c>
      <c r="S18" s="30">
        <f>0.059+0.605+1.216+0.823</f>
        <v>2.703</v>
      </c>
      <c r="T18" s="81"/>
      <c r="U18" s="82"/>
      <c r="V18" s="20"/>
      <c r="W18" s="20"/>
      <c r="X18" s="19"/>
    </row>
    <row r="19" spans="1:24" ht="15" customHeight="1">
      <c r="A19" s="19"/>
      <c r="B19" s="20"/>
      <c r="C19" s="39"/>
      <c r="D19" s="40"/>
      <c r="E19" s="41"/>
      <c r="F19" s="40"/>
      <c r="G19" s="21"/>
      <c r="H19" s="22" t="s">
        <v>16</v>
      </c>
      <c r="I19" s="23"/>
      <c r="J19" s="42">
        <f>IF(ISERROR(IF(#REF!="","",IF((#REF!/I19)&gt;1,1,#REF!/I19))),"",IF(#REF!="","",IF((#REF!/I19)&gt;1,1,#REF!/I19)))</f>
      </c>
      <c r="K19" s="43">
        <f>IF(J19="","",(IF(J19&lt;'[1]BD1'!$C$76,'[1]BD1'!$E$75,IF(J19&lt;'[1]BD1'!$C$77,'[1]BD1'!$E$76,'[1]BD1'!$E$77))))</f>
      </c>
      <c r="L19" s="21"/>
      <c r="M19" s="24" t="s">
        <v>16</v>
      </c>
      <c r="N19" s="25"/>
      <c r="O19" s="42">
        <f>IF(ISERROR(IF(#REF!="","",IF((#REF!/N19)&gt;1,1,#REF!/N19))),"",IF(#REF!="","",IF((#REF!/N19)&gt;1,1,#REF!/N19)))</f>
      </c>
      <c r="P19" s="44">
        <f>IF(O19="","",(IF(O19&lt;'[1]BD1'!$C$76,'[1]BD1'!$E$75,IF(O19&lt;'[1]BD1'!$C$77,'[1]BD1'!$E$76,'[1]BD1'!$E$77))))</f>
      </c>
      <c r="Q19" s="21"/>
      <c r="R19" s="24" t="s">
        <v>16</v>
      </c>
      <c r="S19" s="23"/>
      <c r="T19" s="42">
        <f>IF(ISERROR(IF(#REF!="","",IF((#REF!/S19)&gt;1,1,#REF!/S19))),"",IF(#REF!="","",IF((#REF!/S19)&gt;1,1,#REF!/S19)))</f>
      </c>
      <c r="U19" s="44">
        <f>IF(T19="","",(IF(T19&lt;'[1]BD1'!$C$76,'[1]BD1'!$E$75,IF(T19&lt;'[1]BD1'!$C$77,'[1]BD1'!$E$76,'[1]BD1'!$E$77))))</f>
      </c>
      <c r="V19" s="20"/>
      <c r="W19" s="20"/>
      <c r="X19" s="19"/>
    </row>
    <row r="20" spans="1:24" ht="1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19"/>
    </row>
    <row r="21" spans="1:24" ht="30">
      <c r="A21" s="19"/>
      <c r="B21" s="20"/>
      <c r="C21" s="91" t="s">
        <v>21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20"/>
      <c r="X21" s="19"/>
    </row>
    <row r="22" spans="1:24" ht="36">
      <c r="A22" s="19"/>
      <c r="B22" s="20"/>
      <c r="C22" s="92">
        <v>1</v>
      </c>
      <c r="D22" s="31"/>
      <c r="E22" s="32" t="s">
        <v>22</v>
      </c>
      <c r="F22" s="95" t="s">
        <v>23</v>
      </c>
      <c r="G22" s="96"/>
      <c r="H22" s="96"/>
      <c r="I22" s="33" t="s">
        <v>24</v>
      </c>
      <c r="J22" s="97" t="s">
        <v>25</v>
      </c>
      <c r="K22" s="98"/>
      <c r="L22" s="98"/>
      <c r="M22" s="98"/>
      <c r="N22" s="98"/>
      <c r="O22" s="98"/>
      <c r="P22" s="98"/>
      <c r="Q22" s="99"/>
      <c r="R22" s="100" t="s">
        <v>26</v>
      </c>
      <c r="S22" s="101"/>
      <c r="T22" s="102">
        <f ca="1">IF(ISERROR(INDEX('[1]BD1'!$L$56:$N$70,MATCH(J22,INDIRECT(F22),0),MATCH(F22,'[1]BD1'!$L$55:$N$55,0))),"",(INDEX('[1]BD1'!$L$56:$N$70,MATCH(J22,INDIRECT(F22),0),MATCH(F22,'[1]BD1'!$L$55:$N$55,0))))</f>
      </c>
      <c r="U22" s="103"/>
      <c r="V22" s="20"/>
      <c r="W22" s="20"/>
      <c r="X22" s="19"/>
    </row>
    <row r="23" spans="1:24" ht="35.25">
      <c r="A23" s="19"/>
      <c r="B23" s="20"/>
      <c r="C23" s="93"/>
      <c r="D23" s="34"/>
      <c r="E23" s="20"/>
      <c r="F23" s="20"/>
      <c r="G23" s="20"/>
      <c r="H23" s="35"/>
      <c r="I23" s="20"/>
      <c r="J23" s="20"/>
      <c r="K23" s="20"/>
      <c r="L23" s="20"/>
      <c r="M23" s="20"/>
      <c r="N23" s="20"/>
      <c r="O23" s="20"/>
      <c r="P23" s="20"/>
      <c r="Q23" s="35" t="s">
        <v>27</v>
      </c>
      <c r="R23" s="20"/>
      <c r="S23" s="20"/>
      <c r="T23" s="20"/>
      <c r="U23" s="36"/>
      <c r="V23" s="20"/>
      <c r="W23" s="20"/>
      <c r="X23" s="19"/>
    </row>
    <row r="24" spans="1:24" ht="35.25">
      <c r="A24" s="19"/>
      <c r="B24" s="20"/>
      <c r="C24" s="93"/>
      <c r="D24" s="34"/>
      <c r="E24" s="104" t="s">
        <v>28</v>
      </c>
      <c r="F24" s="104"/>
      <c r="G24" s="104"/>
      <c r="H24" s="104"/>
      <c r="I24" s="104"/>
      <c r="J24" s="104"/>
      <c r="K24" s="104"/>
      <c r="L24" s="105" t="s">
        <v>29</v>
      </c>
      <c r="M24" s="104"/>
      <c r="N24" s="104"/>
      <c r="O24" s="104"/>
      <c r="P24" s="104"/>
      <c r="Q24" s="104"/>
      <c r="R24" s="104"/>
      <c r="S24" s="104"/>
      <c r="T24" s="104"/>
      <c r="U24" s="106"/>
      <c r="V24" s="20"/>
      <c r="W24" s="20"/>
      <c r="X24" s="19"/>
    </row>
    <row r="25" spans="1:24" ht="35.25">
      <c r="A25" s="19"/>
      <c r="B25" s="20"/>
      <c r="C25" s="94"/>
      <c r="D25" s="37"/>
      <c r="E25" s="107" t="s">
        <v>30</v>
      </c>
      <c r="F25" s="108"/>
      <c r="G25" s="108"/>
      <c r="H25" s="108"/>
      <c r="I25" s="108"/>
      <c r="J25" s="108"/>
      <c r="K25" s="109"/>
      <c r="L25" s="110" t="s">
        <v>31</v>
      </c>
      <c r="M25" s="111"/>
      <c r="N25" s="111"/>
      <c r="O25" s="111"/>
      <c r="P25" s="111"/>
      <c r="Q25" s="111"/>
      <c r="R25" s="111"/>
      <c r="S25" s="111"/>
      <c r="T25" s="111"/>
      <c r="U25" s="112"/>
      <c r="V25" s="20"/>
      <c r="W25" s="20"/>
      <c r="X25" s="19"/>
    </row>
    <row r="26" spans="1:24" ht="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9"/>
    </row>
    <row r="27" spans="1:24" ht="15">
      <c r="A27" s="19"/>
      <c r="B27" s="20"/>
      <c r="C27" s="3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9"/>
    </row>
    <row r="28" spans="1:24" ht="36">
      <c r="A28" s="19"/>
      <c r="B28" s="20"/>
      <c r="C28" s="92">
        <v>2</v>
      </c>
      <c r="D28" s="31"/>
      <c r="E28" s="32" t="s">
        <v>22</v>
      </c>
      <c r="F28" s="95" t="s">
        <v>32</v>
      </c>
      <c r="G28" s="96"/>
      <c r="H28" s="96"/>
      <c r="I28" s="33" t="s">
        <v>24</v>
      </c>
      <c r="J28" s="97" t="s">
        <v>25</v>
      </c>
      <c r="K28" s="98"/>
      <c r="L28" s="98"/>
      <c r="M28" s="98"/>
      <c r="N28" s="98"/>
      <c r="O28" s="98"/>
      <c r="P28" s="98"/>
      <c r="Q28" s="99"/>
      <c r="R28" s="100" t="s">
        <v>26</v>
      </c>
      <c r="S28" s="101"/>
      <c r="T28" s="102">
        <f ca="1">IF(ISERROR(INDEX('[1]BD1'!$L$56:$N$70,MATCH(J28,INDIRECT(F28),0),MATCH(F28,'[1]BD1'!$L$55:$N$55,0))),"",(INDEX('[1]BD1'!$L$56:$N$70,MATCH(J28,INDIRECT(F28),0),MATCH(F28,'[1]BD1'!$L$55:$N$55,0))))</f>
      </c>
      <c r="U28" s="103"/>
      <c r="V28" s="20"/>
      <c r="W28" s="20"/>
      <c r="X28" s="19"/>
    </row>
    <row r="29" spans="1:24" ht="35.25">
      <c r="A29" s="19"/>
      <c r="B29" s="20"/>
      <c r="C29" s="93"/>
      <c r="D29" s="34"/>
      <c r="E29" s="20"/>
      <c r="F29" s="20"/>
      <c r="G29" s="20"/>
      <c r="H29" s="35"/>
      <c r="I29" s="20"/>
      <c r="J29" s="20"/>
      <c r="K29" s="20"/>
      <c r="L29" s="20"/>
      <c r="M29" s="20"/>
      <c r="N29" s="20"/>
      <c r="O29" s="20"/>
      <c r="P29" s="20"/>
      <c r="Q29" s="35" t="s">
        <v>27</v>
      </c>
      <c r="R29" s="20"/>
      <c r="S29" s="20"/>
      <c r="T29" s="20"/>
      <c r="U29" s="36"/>
      <c r="V29" s="20"/>
      <c r="W29" s="20"/>
      <c r="X29" s="19"/>
    </row>
    <row r="30" spans="1:24" ht="35.25">
      <c r="A30" s="19"/>
      <c r="B30" s="20"/>
      <c r="C30" s="93"/>
      <c r="D30" s="34"/>
      <c r="E30" s="104" t="s">
        <v>28</v>
      </c>
      <c r="F30" s="104"/>
      <c r="G30" s="104"/>
      <c r="H30" s="104"/>
      <c r="I30" s="104"/>
      <c r="J30" s="104"/>
      <c r="K30" s="104"/>
      <c r="L30" s="105" t="s">
        <v>29</v>
      </c>
      <c r="M30" s="104"/>
      <c r="N30" s="104"/>
      <c r="O30" s="104"/>
      <c r="P30" s="104"/>
      <c r="Q30" s="104"/>
      <c r="R30" s="104"/>
      <c r="S30" s="104"/>
      <c r="T30" s="104"/>
      <c r="U30" s="106"/>
      <c r="V30" s="20"/>
      <c r="W30" s="20"/>
      <c r="X30" s="19"/>
    </row>
    <row r="31" spans="1:24" ht="35.25">
      <c r="A31" s="19"/>
      <c r="B31" s="20"/>
      <c r="C31" s="94"/>
      <c r="D31" s="37"/>
      <c r="E31" s="110" t="s">
        <v>33</v>
      </c>
      <c r="F31" s="113"/>
      <c r="G31" s="113"/>
      <c r="H31" s="113"/>
      <c r="I31" s="113"/>
      <c r="J31" s="113"/>
      <c r="K31" s="114"/>
      <c r="L31" s="110"/>
      <c r="M31" s="111"/>
      <c r="N31" s="111"/>
      <c r="O31" s="111"/>
      <c r="P31" s="111"/>
      <c r="Q31" s="111"/>
      <c r="R31" s="111"/>
      <c r="S31" s="111"/>
      <c r="T31" s="111"/>
      <c r="U31" s="112"/>
      <c r="V31" s="20"/>
      <c r="W31" s="20"/>
      <c r="X31" s="19"/>
    </row>
    <row r="32" spans="1:24" ht="15">
      <c r="A32" s="19"/>
      <c r="B32" s="20"/>
      <c r="C32" s="3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9"/>
    </row>
    <row r="33" spans="1:24" ht="15">
      <c r="A33" s="19"/>
      <c r="B33" s="20"/>
      <c r="C33" s="3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19"/>
    </row>
    <row r="34" spans="1:24" ht="36">
      <c r="A34" s="19"/>
      <c r="B34" s="20"/>
      <c r="C34" s="92">
        <v>3</v>
      </c>
      <c r="D34" s="31"/>
      <c r="E34" s="32" t="s">
        <v>22</v>
      </c>
      <c r="F34" s="95" t="s">
        <v>34</v>
      </c>
      <c r="G34" s="96"/>
      <c r="H34" s="96"/>
      <c r="I34" s="33" t="s">
        <v>24</v>
      </c>
      <c r="J34" s="97" t="s">
        <v>25</v>
      </c>
      <c r="K34" s="98"/>
      <c r="L34" s="98"/>
      <c r="M34" s="98"/>
      <c r="N34" s="98"/>
      <c r="O34" s="98"/>
      <c r="P34" s="98"/>
      <c r="Q34" s="99"/>
      <c r="R34" s="100" t="s">
        <v>26</v>
      </c>
      <c r="S34" s="101"/>
      <c r="T34" s="102">
        <f ca="1">IF(ISERROR(INDEX('[1]BD1'!$L$56:$N$70,MATCH(J34,INDIRECT(F34),0),MATCH(F34,'[1]BD1'!$L$55:$N$55,0))),"",(INDEX('[1]BD1'!$L$56:$N$70,MATCH(J34,INDIRECT(F34),0),MATCH(F34,'[1]BD1'!$L$55:$N$55,0))))</f>
      </c>
      <c r="U34" s="103"/>
      <c r="V34" s="20"/>
      <c r="W34" s="20"/>
      <c r="X34" s="19"/>
    </row>
    <row r="35" spans="1:24" ht="35.25">
      <c r="A35" s="19"/>
      <c r="B35" s="20"/>
      <c r="C35" s="93"/>
      <c r="D35" s="34"/>
      <c r="E35" s="20"/>
      <c r="F35" s="20"/>
      <c r="G35" s="20"/>
      <c r="H35" s="35"/>
      <c r="I35" s="20"/>
      <c r="J35" s="20"/>
      <c r="K35" s="20"/>
      <c r="L35" s="20"/>
      <c r="M35" s="20"/>
      <c r="N35" s="20"/>
      <c r="O35" s="20"/>
      <c r="P35" s="20"/>
      <c r="Q35" s="35" t="s">
        <v>27</v>
      </c>
      <c r="R35" s="20"/>
      <c r="S35" s="20"/>
      <c r="T35" s="20"/>
      <c r="U35" s="36"/>
      <c r="V35" s="20"/>
      <c r="W35" s="20"/>
      <c r="X35" s="19"/>
    </row>
    <row r="36" spans="1:24" ht="35.25">
      <c r="A36" s="19"/>
      <c r="B36" s="20"/>
      <c r="C36" s="93"/>
      <c r="D36" s="34"/>
      <c r="E36" s="104" t="s">
        <v>28</v>
      </c>
      <c r="F36" s="104"/>
      <c r="G36" s="104"/>
      <c r="H36" s="104"/>
      <c r="I36" s="104"/>
      <c r="J36" s="104"/>
      <c r="K36" s="104"/>
      <c r="L36" s="105" t="s">
        <v>29</v>
      </c>
      <c r="M36" s="104"/>
      <c r="N36" s="104"/>
      <c r="O36" s="104"/>
      <c r="P36" s="104"/>
      <c r="Q36" s="104"/>
      <c r="R36" s="104"/>
      <c r="S36" s="104"/>
      <c r="T36" s="104"/>
      <c r="U36" s="106"/>
      <c r="V36" s="20"/>
      <c r="W36" s="20"/>
      <c r="X36" s="19"/>
    </row>
    <row r="37" spans="1:24" ht="35.25">
      <c r="A37" s="19"/>
      <c r="B37" s="20"/>
      <c r="C37" s="94"/>
      <c r="D37" s="37"/>
      <c r="E37" s="110" t="s">
        <v>35</v>
      </c>
      <c r="F37" s="113"/>
      <c r="G37" s="113"/>
      <c r="H37" s="113"/>
      <c r="I37" s="113"/>
      <c r="J37" s="113"/>
      <c r="K37" s="114"/>
      <c r="L37" s="110"/>
      <c r="M37" s="111"/>
      <c r="N37" s="111"/>
      <c r="O37" s="111"/>
      <c r="P37" s="111"/>
      <c r="Q37" s="111"/>
      <c r="R37" s="111"/>
      <c r="S37" s="111"/>
      <c r="T37" s="111"/>
      <c r="U37" s="112"/>
      <c r="V37" s="20"/>
      <c r="W37" s="20"/>
      <c r="X37" s="19"/>
    </row>
    <row r="38" spans="1:24" ht="15">
      <c r="A38" s="19"/>
      <c r="B38" s="20"/>
      <c r="C38" s="3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9"/>
    </row>
  </sheetData>
  <sheetProtection/>
  <protectedRanges>
    <protectedRange sqref="C7" name="Rango3"/>
    <protectedRange sqref="T3:V3" name="Rango2"/>
    <protectedRange sqref="N3" name="Rango1"/>
    <protectedRange sqref="O7:V7" name="Rango4"/>
    <protectedRange sqref="N11:N19 S11:S19 C11:F19 I11:I19" name="Rango5"/>
    <protectedRange sqref="F22:H22 J22:Q22 E25:U25 F28:H28 J28:Q28 E31:U31 F34:H34 J34:Q34 E37:U37" name="Rango7"/>
    <protectedRange sqref="C7:D7" name="Rango47"/>
  </protectedRanges>
  <mergeCells count="92">
    <mergeCell ref="C34:C37"/>
    <mergeCell ref="F34:H34"/>
    <mergeCell ref="J34:Q34"/>
    <mergeCell ref="R34:S34"/>
    <mergeCell ref="T34:U34"/>
    <mergeCell ref="E36:K36"/>
    <mergeCell ref="L36:U36"/>
    <mergeCell ref="E37:K37"/>
    <mergeCell ref="L37:U37"/>
    <mergeCell ref="C28:C31"/>
    <mergeCell ref="F28:H28"/>
    <mergeCell ref="J28:Q28"/>
    <mergeCell ref="R28:S28"/>
    <mergeCell ref="T28:U28"/>
    <mergeCell ref="E30:K30"/>
    <mergeCell ref="L30:U30"/>
    <mergeCell ref="E31:K31"/>
    <mergeCell ref="L31:U31"/>
    <mergeCell ref="C21:V21"/>
    <mergeCell ref="C22:C25"/>
    <mergeCell ref="F22:H22"/>
    <mergeCell ref="J22:Q22"/>
    <mergeCell ref="R22:S22"/>
    <mergeCell ref="T22:U22"/>
    <mergeCell ref="E24:K24"/>
    <mergeCell ref="L24:U24"/>
    <mergeCell ref="E25:K25"/>
    <mergeCell ref="L25:U25"/>
    <mergeCell ref="C17:C18"/>
    <mergeCell ref="D17:D18"/>
    <mergeCell ref="E17:E18"/>
    <mergeCell ref="F17:F18"/>
    <mergeCell ref="J17:J18"/>
    <mergeCell ref="K17:K18"/>
    <mergeCell ref="O13:O14"/>
    <mergeCell ref="P13:P14"/>
    <mergeCell ref="T13:T14"/>
    <mergeCell ref="U13:U14"/>
    <mergeCell ref="K15:K16"/>
    <mergeCell ref="O17:O18"/>
    <mergeCell ref="P17:P18"/>
    <mergeCell ref="T17:T18"/>
    <mergeCell ref="U17:U18"/>
    <mergeCell ref="O15:O16"/>
    <mergeCell ref="P15:P16"/>
    <mergeCell ref="T15:T16"/>
    <mergeCell ref="U15:U16"/>
    <mergeCell ref="C15:C16"/>
    <mergeCell ref="D15:D16"/>
    <mergeCell ref="E15:E16"/>
    <mergeCell ref="F15:F16"/>
    <mergeCell ref="J15:J16"/>
    <mergeCell ref="O11:O12"/>
    <mergeCell ref="P11:P12"/>
    <mergeCell ref="T11:T12"/>
    <mergeCell ref="U11:U12"/>
    <mergeCell ref="C13:C14"/>
    <mergeCell ref="D13:D14"/>
    <mergeCell ref="E13:E14"/>
    <mergeCell ref="F13:F14"/>
    <mergeCell ref="J13:J14"/>
    <mergeCell ref="K13:K14"/>
    <mergeCell ref="C11:C12"/>
    <mergeCell ref="D11:D12"/>
    <mergeCell ref="E11:E12"/>
    <mergeCell ref="F11:F12"/>
    <mergeCell ref="J11:J12"/>
    <mergeCell ref="K11:K12"/>
    <mergeCell ref="M9:P9"/>
    <mergeCell ref="R9:U9"/>
    <mergeCell ref="H10:I10"/>
    <mergeCell ref="J10:K10"/>
    <mergeCell ref="M10:N10"/>
    <mergeCell ref="O10:P10"/>
    <mergeCell ref="R10:S10"/>
    <mergeCell ref="T10:U10"/>
    <mergeCell ref="F6:M6"/>
    <mergeCell ref="C7:D7"/>
    <mergeCell ref="E7:I7"/>
    <mergeCell ref="K7:N7"/>
    <mergeCell ref="O7:V7"/>
    <mergeCell ref="C9:C10"/>
    <mergeCell ref="D9:D10"/>
    <mergeCell ref="E9:E10"/>
    <mergeCell ref="F9:F10"/>
    <mergeCell ref="H9:K9"/>
    <mergeCell ref="A1:X1"/>
    <mergeCell ref="C3:D3"/>
    <mergeCell ref="E3:I3"/>
    <mergeCell ref="K3:M3"/>
    <mergeCell ref="P3:S3"/>
    <mergeCell ref="T3:V3"/>
  </mergeCells>
  <conditionalFormatting sqref="C22:C25">
    <cfRule type="cellIs" priority="129" dxfId="15" operator="equal">
      <formula>""</formula>
    </cfRule>
  </conditionalFormatting>
  <conditionalFormatting sqref="I12 S12 N12">
    <cfRule type="cellIs" priority="128" dxfId="21" operator="greaterThan">
      <formula>I11</formula>
    </cfRule>
  </conditionalFormatting>
  <conditionalFormatting sqref="I14 I16 I18 S14 S16">
    <cfRule type="cellIs" priority="107" dxfId="21" operator="greaterThan">
      <formula>I13</formula>
    </cfRule>
  </conditionalFormatting>
  <conditionalFormatting sqref="N14 N16 N18">
    <cfRule type="cellIs" priority="99" dxfId="21" operator="greaterThan">
      <formula>N13</formula>
    </cfRule>
  </conditionalFormatting>
  <conditionalFormatting sqref="C28:C31">
    <cfRule type="cellIs" priority="76" dxfId="15" operator="equal">
      <formula>""</formula>
    </cfRule>
  </conditionalFormatting>
  <conditionalFormatting sqref="C34:C37">
    <cfRule type="cellIs" priority="75" dxfId="15" operator="equal">
      <formula>""</formula>
    </cfRule>
  </conditionalFormatting>
  <dataValidations count="7">
    <dataValidation type="list" allowBlank="1" showInputMessage="1" showErrorMessage="1" sqref="C19">
      <formula1>INDIRECT(C7)</formula1>
    </dataValidation>
    <dataValidation type="list" allowBlank="1" showInputMessage="1" showErrorMessage="1" sqref="C17:C18">
      <formula1>INDIRECT(C7)</formula1>
    </dataValidation>
    <dataValidation type="list" allowBlank="1" showInputMessage="1" showErrorMessage="1" sqref="C15:C16">
      <formula1>INDIRECT(C7)</formula1>
    </dataValidation>
    <dataValidation type="list" allowBlank="1" showInputMessage="1" showErrorMessage="1" sqref="C13:C14">
      <formula1>INDIRECT(C7)</formula1>
    </dataValidation>
    <dataValidation type="list" allowBlank="1" showInputMessage="1" showErrorMessage="1" sqref="C11:C12">
      <formula1>INDIRECT(C7)</formula1>
    </dataValidation>
    <dataValidation type="list" allowBlank="1" showInputMessage="1" showErrorMessage="1" sqref="J22:Q22 J28:Q28 J34:Q34">
      <formula1>INDIRECT(F22)</formula1>
    </dataValidation>
    <dataValidation type="list" allowBlank="1" showInputMessage="1" showErrorMessage="1" sqref="N3">
      <formula1>"2013,2014,2015,2016"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Valderrama Gutierrez</dc:creator>
  <cp:keywords/>
  <dc:description/>
  <cp:lastModifiedBy>Johan Andres Rojas Montana</cp:lastModifiedBy>
  <dcterms:created xsi:type="dcterms:W3CDTF">2016-02-08T17:40:33Z</dcterms:created>
  <dcterms:modified xsi:type="dcterms:W3CDTF">2016-03-11T15:50:46Z</dcterms:modified>
  <cp:category/>
  <cp:version/>
  <cp:contentType/>
  <cp:contentStatus/>
</cp:coreProperties>
</file>