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Diana Camargo\Documents\DADEP\"/>
    </mc:Choice>
  </mc:AlternateContent>
  <xr:revisionPtr revIDLastSave="0" documentId="8_{4E319794-E39F-4A4E-844F-D03DC8ECDAB6}" xr6:coauthVersionLast="47" xr6:coauthVersionMax="47" xr10:uidLastSave="{00000000-0000-0000-0000-000000000000}"/>
  <bookViews>
    <workbookView xWindow="-110" yWindow="-110" windowWidth="21820" windowHeight="14020" xr2:uid="{00000000-000D-0000-FFFF-FFFF00000000}"/>
  </bookViews>
  <sheets>
    <sheet name="Balance Social 2022" sheetId="7" r:id="rId1"/>
    <sheet name="Hoja de Trabajo Plan de Acción" sheetId="4" r:id="rId2"/>
    <sheet name="SEGUIMIENTO" sheetId="6" state="hidden" r:id="rId3"/>
  </sheets>
  <definedNames>
    <definedName name="_xlnm._FilterDatabase" localSheetId="0" hidden="1">'Balance Social 2022'!$A$10:$GV$16</definedName>
    <definedName name="_xlnm._FilterDatabase" localSheetId="1" hidden="1">'Hoja de Trabajo Plan de Acción'!$A$9:$HS$63</definedName>
    <definedName name="_xlnm._FilterDatabase" localSheetId="2" hidden="1">SEGUIMIENTO!$B$8:$AJ$11</definedName>
    <definedName name="_xlnm.Print_Area" localSheetId="0">'Balance Social 2022'!$A$5:$G$11</definedName>
    <definedName name="_xlnm.Print_Area" localSheetId="1">'Hoja de Trabajo Plan de Acción'!$A$2:$AA$16</definedName>
    <definedName name="_xlnm.Print_Area" localSheetId="2">SEGUIMIENTO!$A$2:$AK$16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3" i="4" l="1"/>
  <c r="X51" i="4"/>
  <c r="Y51" i="4"/>
  <c r="T53" i="4"/>
  <c r="Y31" i="4"/>
  <c r="Y10" i="4"/>
  <c r="Y56" i="4"/>
  <c r="Q54" i="4"/>
  <c r="Z51" i="4" l="1"/>
  <c r="Q33" i="4"/>
  <c r="Q19" i="4" l="1"/>
  <c r="W17" i="4"/>
  <c r="Q12" i="4"/>
  <c r="T60" i="4" l="1"/>
  <c r="T59" i="4"/>
  <c r="AB59" i="4"/>
  <c r="AC59" i="4" s="1"/>
  <c r="Y59" i="4"/>
  <c r="X59" i="4"/>
  <c r="AA59" i="4" s="1"/>
  <c r="W59" i="4"/>
  <c r="Q59" i="4"/>
  <c r="N59" i="4"/>
  <c r="X57" i="4"/>
  <c r="N60" i="4"/>
  <c r="W57" i="4"/>
  <c r="Y57" i="4"/>
  <c r="T57" i="4"/>
  <c r="Q57" i="4"/>
  <c r="N57" i="4"/>
  <c r="Z59" i="4" l="1"/>
  <c r="Z57" i="4"/>
  <c r="W60" i="4"/>
  <c r="W54" i="4"/>
  <c r="W53" i="4"/>
  <c r="W45" i="4"/>
  <c r="W33" i="4"/>
  <c r="W19" i="4"/>
  <c r="W18" i="4"/>
  <c r="W16" i="4"/>
  <c r="W14" i="4"/>
  <c r="W13" i="4"/>
  <c r="W12" i="4"/>
  <c r="T45" i="4"/>
  <c r="T19" i="4"/>
  <c r="T16" i="4"/>
  <c r="T14" i="4"/>
  <c r="T13" i="4"/>
  <c r="T12" i="4"/>
  <c r="Q55" i="4"/>
  <c r="Q39" i="4"/>
  <c r="Q36" i="4"/>
  <c r="Q23" i="4"/>
  <c r="N62" i="4"/>
  <c r="N58" i="4"/>
  <c r="N55" i="4"/>
  <c r="N54" i="4"/>
  <c r="N45" i="4"/>
  <c r="N39" i="4"/>
  <c r="N14" i="4"/>
  <c r="N13" i="4"/>
  <c r="W63" i="4" l="1"/>
  <c r="W62" i="4"/>
  <c r="W61" i="4"/>
  <c r="W58" i="4"/>
  <c r="W56" i="4"/>
  <c r="W55" i="4"/>
  <c r="W52" i="4"/>
  <c r="W51" i="4"/>
  <c r="W50" i="4"/>
  <c r="W49" i="4"/>
  <c r="W48" i="4"/>
  <c r="W47" i="4"/>
  <c r="W46" i="4"/>
  <c r="W44" i="4"/>
  <c r="W43" i="4"/>
  <c r="W42" i="4"/>
  <c r="W41" i="4"/>
  <c r="W40" i="4"/>
  <c r="W39" i="4"/>
  <c r="W38" i="4"/>
  <c r="W37" i="4"/>
  <c r="W35" i="4"/>
  <c r="W34" i="4"/>
  <c r="W32" i="4"/>
  <c r="W31" i="4"/>
  <c r="W30" i="4"/>
  <c r="W29" i="4"/>
  <c r="W28" i="4"/>
  <c r="W27" i="4"/>
  <c r="W26" i="4"/>
  <c r="W25" i="4"/>
  <c r="W24" i="4"/>
  <c r="W23" i="4"/>
  <c r="W22" i="4"/>
  <c r="W21" i="4"/>
  <c r="W20" i="4"/>
  <c r="W15" i="4"/>
  <c r="W11" i="4"/>
  <c r="W10" i="4"/>
  <c r="T11" i="4"/>
  <c r="T15" i="4"/>
  <c r="T17" i="4"/>
  <c r="T18" i="4"/>
  <c r="T20" i="4"/>
  <c r="T21" i="4"/>
  <c r="T22" i="4"/>
  <c r="T23" i="4"/>
  <c r="T24" i="4"/>
  <c r="T25" i="4"/>
  <c r="T26" i="4"/>
  <c r="T27" i="4"/>
  <c r="T28" i="4"/>
  <c r="T29" i="4"/>
  <c r="T30" i="4"/>
  <c r="T31" i="4"/>
  <c r="T32" i="4"/>
  <c r="T33" i="4"/>
  <c r="T34" i="4"/>
  <c r="T35" i="4"/>
  <c r="T36" i="4"/>
  <c r="T37" i="4"/>
  <c r="T38" i="4"/>
  <c r="T39" i="4"/>
  <c r="T40" i="4"/>
  <c r="T41" i="4"/>
  <c r="T42" i="4"/>
  <c r="T43" i="4"/>
  <c r="T44" i="4"/>
  <c r="T46" i="4"/>
  <c r="T47" i="4"/>
  <c r="T48" i="4"/>
  <c r="T49" i="4"/>
  <c r="T50" i="4"/>
  <c r="T51" i="4"/>
  <c r="T52" i="4"/>
  <c r="T54" i="4"/>
  <c r="T55" i="4"/>
  <c r="T56" i="4"/>
  <c r="T58" i="4"/>
  <c r="T61" i="4"/>
  <c r="T62" i="4"/>
  <c r="T63" i="4"/>
  <c r="T10" i="4"/>
  <c r="Y11" i="4"/>
  <c r="Y12" i="4"/>
  <c r="Y13" i="4"/>
  <c r="Y14" i="4"/>
  <c r="Y15" i="4"/>
  <c r="Y16" i="4"/>
  <c r="Y17" i="4"/>
  <c r="Y18" i="4"/>
  <c r="Y19" i="4"/>
  <c r="Y20" i="4"/>
  <c r="Y21" i="4"/>
  <c r="Y22" i="4"/>
  <c r="Y23" i="4"/>
  <c r="Y24" i="4"/>
  <c r="Y25" i="4"/>
  <c r="Y26" i="4"/>
  <c r="Y27" i="4"/>
  <c r="Y28" i="4"/>
  <c r="Y29" i="4"/>
  <c r="Y30" i="4"/>
  <c r="Y32" i="4"/>
  <c r="Y33" i="4"/>
  <c r="Y34" i="4"/>
  <c r="Y35" i="4"/>
  <c r="Y36" i="4"/>
  <c r="Y37" i="4"/>
  <c r="Y38" i="4"/>
  <c r="Y39" i="4"/>
  <c r="Y40" i="4"/>
  <c r="Y41" i="4"/>
  <c r="Y42" i="4"/>
  <c r="Y43" i="4"/>
  <c r="Y44" i="4"/>
  <c r="Y45" i="4"/>
  <c r="Y46" i="4"/>
  <c r="Y47" i="4"/>
  <c r="Y48" i="4"/>
  <c r="Y49" i="4"/>
  <c r="Y50" i="4"/>
  <c r="Y52" i="4"/>
  <c r="Y53" i="4"/>
  <c r="Y54" i="4"/>
  <c r="Y55" i="4"/>
  <c r="AB56" i="4"/>
  <c r="Y58" i="4"/>
  <c r="Y60" i="4"/>
  <c r="Y61" i="4"/>
  <c r="Y62" i="4"/>
  <c r="Y63" i="4"/>
  <c r="AB19" i="4" l="1"/>
  <c r="AB38" i="4"/>
  <c r="AB63" i="4"/>
  <c r="AB62" i="4"/>
  <c r="AB61" i="4"/>
  <c r="AB60" i="4"/>
  <c r="AB58" i="4"/>
  <c r="AB52" i="4"/>
  <c r="AB51" i="4"/>
  <c r="AB50" i="4"/>
  <c r="AB49" i="4"/>
  <c r="AB48" i="4"/>
  <c r="AB47" i="4"/>
  <c r="AB46" i="4"/>
  <c r="AB43" i="4"/>
  <c r="AB42" i="4"/>
  <c r="AB41" i="4"/>
  <c r="AB40" i="4"/>
  <c r="AB37" i="4"/>
  <c r="AB36" i="4"/>
  <c r="AB35" i="4"/>
  <c r="AB34" i="4"/>
  <c r="AB33" i="4"/>
  <c r="AB32" i="4"/>
  <c r="AB31" i="4"/>
  <c r="AB30" i="4"/>
  <c r="AB29" i="4"/>
  <c r="AB28" i="4"/>
  <c r="AB27" i="4"/>
  <c r="AB14" i="4"/>
  <c r="AB11" i="4"/>
  <c r="AB10" i="4"/>
  <c r="AB15" i="4"/>
  <c r="X28" i="4" l="1"/>
  <c r="Z28" i="4" s="1"/>
  <c r="Q11" i="4" l="1"/>
  <c r="Q13" i="4"/>
  <c r="Q14" i="4"/>
  <c r="Q15" i="4"/>
  <c r="Q16" i="4"/>
  <c r="Q17" i="4"/>
  <c r="Q18" i="4"/>
  <c r="Q20" i="4"/>
  <c r="Q21" i="4"/>
  <c r="Q22" i="4"/>
  <c r="Q24" i="4"/>
  <c r="Q25" i="4"/>
  <c r="Q26" i="4"/>
  <c r="Q27" i="4"/>
  <c r="Q28" i="4"/>
  <c r="Q29" i="4"/>
  <c r="Q30" i="4"/>
  <c r="Q31" i="4"/>
  <c r="Q32" i="4"/>
  <c r="Q34" i="4"/>
  <c r="Q35" i="4"/>
  <c r="Q37" i="4"/>
  <c r="Q38" i="4"/>
  <c r="Q40" i="4"/>
  <c r="Q41" i="4"/>
  <c r="Q42" i="4"/>
  <c r="Q43" i="4"/>
  <c r="Q44" i="4"/>
  <c r="Q45" i="4"/>
  <c r="Q46" i="4"/>
  <c r="Q47" i="4"/>
  <c r="Q48" i="4"/>
  <c r="Q49" i="4"/>
  <c r="Q50" i="4"/>
  <c r="Q51" i="4"/>
  <c r="Q52" i="4"/>
  <c r="Q53" i="4"/>
  <c r="R53" i="4" s="1"/>
  <c r="Q56" i="4"/>
  <c r="Q58" i="4"/>
  <c r="Q60" i="4"/>
  <c r="Q61" i="4"/>
  <c r="Q62" i="4"/>
  <c r="Q63" i="4"/>
  <c r="Q10" i="4"/>
  <c r="N10" i="4"/>
  <c r="X45" i="4" l="1"/>
  <c r="X11" i="4"/>
  <c r="AA11" i="4" s="1"/>
  <c r="X12" i="4"/>
  <c r="X13" i="4"/>
  <c r="X14" i="4"/>
  <c r="AA15" i="4" s="1"/>
  <c r="X15" i="4"/>
  <c r="X16" i="4"/>
  <c r="X17" i="4"/>
  <c r="X18" i="4"/>
  <c r="X19" i="4"/>
  <c r="X20" i="4"/>
  <c r="X21" i="4"/>
  <c r="X22" i="4"/>
  <c r="X23" i="4"/>
  <c r="X24" i="4"/>
  <c r="X25" i="4"/>
  <c r="X26" i="4"/>
  <c r="X27" i="4"/>
  <c r="AA27" i="4" s="1"/>
  <c r="AA28" i="4"/>
  <c r="X29" i="4"/>
  <c r="X30" i="4"/>
  <c r="AA30" i="4" s="1"/>
  <c r="X31" i="4"/>
  <c r="AA31" i="4" s="1"/>
  <c r="X32" i="4"/>
  <c r="AA32" i="4" s="1"/>
  <c r="X33" i="4"/>
  <c r="AA33" i="4" s="1"/>
  <c r="X34" i="4"/>
  <c r="AA34" i="4" s="1"/>
  <c r="X35" i="4"/>
  <c r="AA35" i="4" s="1"/>
  <c r="X36" i="4"/>
  <c r="AA36" i="4" s="1"/>
  <c r="X37" i="4"/>
  <c r="AA37" i="4" s="1"/>
  <c r="X38" i="4"/>
  <c r="X39" i="4"/>
  <c r="X40" i="4"/>
  <c r="AA40" i="4" s="1"/>
  <c r="X41" i="4"/>
  <c r="AA41" i="4" s="1"/>
  <c r="X42" i="4"/>
  <c r="AA42" i="4" s="1"/>
  <c r="X43" i="4"/>
  <c r="AA43" i="4" s="1"/>
  <c r="X44" i="4"/>
  <c r="X46" i="4"/>
  <c r="AA46" i="4" s="1"/>
  <c r="X47" i="4"/>
  <c r="AA47" i="4" s="1"/>
  <c r="X48" i="4"/>
  <c r="AA48" i="4" s="1"/>
  <c r="X49" i="4"/>
  <c r="AA49" i="4" s="1"/>
  <c r="X50" i="4"/>
  <c r="AA50" i="4" s="1"/>
  <c r="AA51" i="4"/>
  <c r="X52" i="4"/>
  <c r="AA52" i="4" s="1"/>
  <c r="Z53" i="4"/>
  <c r="X54" i="4"/>
  <c r="X55" i="4"/>
  <c r="X56" i="4"/>
  <c r="AA56" i="4" s="1"/>
  <c r="X58" i="4"/>
  <c r="AA58" i="4" s="1"/>
  <c r="X60" i="4"/>
  <c r="AA60" i="4" s="1"/>
  <c r="X61" i="4"/>
  <c r="AA61" i="4" s="1"/>
  <c r="X62" i="4"/>
  <c r="AA62" i="4" s="1"/>
  <c r="X63" i="4"/>
  <c r="AA63" i="4" s="1"/>
  <c r="X10" i="4"/>
  <c r="AA10" i="4" s="1"/>
  <c r="N11" i="4"/>
  <c r="N12" i="4"/>
  <c r="N15" i="4"/>
  <c r="N16" i="4"/>
  <c r="N17" i="4"/>
  <c r="N18" i="4"/>
  <c r="N19" i="4"/>
  <c r="N20" i="4"/>
  <c r="N21" i="4"/>
  <c r="N22" i="4"/>
  <c r="N23" i="4"/>
  <c r="N24" i="4"/>
  <c r="N25" i="4"/>
  <c r="N26" i="4"/>
  <c r="N27" i="4"/>
  <c r="N28" i="4"/>
  <c r="N29" i="4"/>
  <c r="N30" i="4"/>
  <c r="N31" i="4"/>
  <c r="N32" i="4"/>
  <c r="N33" i="4"/>
  <c r="N34" i="4"/>
  <c r="N35" i="4"/>
  <c r="N36" i="4"/>
  <c r="N37" i="4"/>
  <c r="N38" i="4"/>
  <c r="N40" i="4"/>
  <c r="N41" i="4"/>
  <c r="N42" i="4"/>
  <c r="N43" i="4"/>
  <c r="N44" i="4"/>
  <c r="N46" i="4"/>
  <c r="N47" i="4"/>
  <c r="N48" i="4"/>
  <c r="N49" i="4"/>
  <c r="N50" i="4"/>
  <c r="N51" i="4"/>
  <c r="N52" i="4"/>
  <c r="N53" i="4"/>
  <c r="N56" i="4"/>
  <c r="N61" i="4"/>
  <c r="N63" i="4"/>
  <c r="Y10" i="6"/>
  <c r="T10" i="6"/>
  <c r="O10" i="6"/>
  <c r="AG61" i="6"/>
  <c r="AG60" i="6"/>
  <c r="AG59" i="6"/>
  <c r="AG58" i="6"/>
  <c r="AG57" i="6"/>
  <c r="AG56" i="6"/>
  <c r="AG55" i="6"/>
  <c r="AG54" i="6"/>
  <c r="AG53" i="6"/>
  <c r="AG52" i="6"/>
  <c r="AG51" i="6"/>
  <c r="AG50" i="6"/>
  <c r="AG49" i="6"/>
  <c r="AG48" i="6"/>
  <c r="AG47" i="6"/>
  <c r="AG46" i="6"/>
  <c r="AG45" i="6"/>
  <c r="AG44" i="6"/>
  <c r="AG43"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13" i="6"/>
  <c r="AG12" i="6"/>
  <c r="AG11" i="6"/>
  <c r="AG10" i="6"/>
  <c r="AH10" i="6" s="1"/>
  <c r="AA29" i="4" l="1"/>
  <c r="AC29" i="4" s="1"/>
  <c r="Z29" i="4"/>
  <c r="Z47" i="4"/>
  <c r="Z63" i="4"/>
  <c r="Z45" i="4"/>
  <c r="Z21" i="4"/>
  <c r="AA53" i="4"/>
  <c r="AA12" i="4"/>
  <c r="Z33" i="4"/>
  <c r="AA16" i="4"/>
  <c r="AA19" i="4"/>
  <c r="Z56" i="4"/>
  <c r="AC48" i="4"/>
  <c r="Z40" i="4"/>
  <c r="Z24" i="4"/>
  <c r="Z16" i="4"/>
  <c r="Z55" i="4"/>
  <c r="Z31" i="4"/>
  <c r="Z23" i="4"/>
  <c r="Z15" i="4"/>
  <c r="Z13" i="4"/>
  <c r="AC33" i="4"/>
  <c r="AC32" i="4"/>
  <c r="AC10" i="4"/>
  <c r="Z10" i="4"/>
  <c r="Z54" i="4"/>
  <c r="AC46" i="4"/>
  <c r="Z30" i="4"/>
  <c r="Z22" i="4"/>
  <c r="Z14" i="4"/>
  <c r="AC51" i="4"/>
  <c r="AA14" i="4"/>
  <c r="AC14" i="4" s="1"/>
  <c r="AC62" i="4"/>
  <c r="Z52" i="4"/>
  <c r="Z36" i="4"/>
  <c r="Z20" i="4"/>
  <c r="Z61" i="4"/>
  <c r="Z43" i="4"/>
  <c r="Z35" i="4"/>
  <c r="AC27" i="4"/>
  <c r="Z11" i="4"/>
  <c r="AC56" i="4"/>
  <c r="AC60" i="4"/>
  <c r="AC42" i="4"/>
  <c r="Z34" i="4"/>
  <c r="Z26" i="4"/>
  <c r="Z18" i="4"/>
  <c r="AC28" i="4"/>
  <c r="Z58" i="4"/>
  <c r="AC49" i="4"/>
  <c r="AC41" i="4"/>
  <c r="Z25" i="4"/>
  <c r="Z17" i="4"/>
  <c r="Z32" i="4"/>
  <c r="AC50" i="4"/>
  <c r="AC63" i="4"/>
  <c r="Z62" i="4"/>
  <c r="AC61" i="4"/>
  <c r="Z60" i="4"/>
  <c r="AC58" i="4"/>
  <c r="AB53" i="4"/>
  <c r="AC52" i="4"/>
  <c r="Z50" i="4"/>
  <c r="Z49" i="4"/>
  <c r="Z48" i="4"/>
  <c r="AC47" i="4"/>
  <c r="Z46" i="4"/>
  <c r="AB44" i="4"/>
  <c r="Z44" i="4"/>
  <c r="AA44" i="4"/>
  <c r="AC43" i="4"/>
  <c r="Z42" i="4"/>
  <c r="Z41" i="4"/>
  <c r="AC40" i="4"/>
  <c r="Z39" i="4"/>
  <c r="AA38" i="4"/>
  <c r="AC37" i="4"/>
  <c r="Z38" i="4"/>
  <c r="Z37" i="4"/>
  <c r="AC36" i="4"/>
  <c r="AC35" i="4"/>
  <c r="AC34" i="4"/>
  <c r="AC31" i="4"/>
  <c r="AC30" i="4"/>
  <c r="Z27" i="4"/>
  <c r="Z19" i="4"/>
  <c r="AB16" i="4"/>
  <c r="AC16" i="4" s="1"/>
  <c r="AC15" i="4"/>
  <c r="AB12" i="4"/>
  <c r="Z12" i="4"/>
  <c r="AC11" i="4"/>
  <c r="AC53" i="4" l="1"/>
  <c r="AC12" i="4"/>
  <c r="AC19" i="4"/>
  <c r="AC44" i="4"/>
  <c r="AC38" i="4"/>
</calcChain>
</file>

<file path=xl/sharedStrings.xml><?xml version="1.0" encoding="utf-8"?>
<sst xmlns="http://schemas.openxmlformats.org/spreadsheetml/2006/main" count="317" uniqueCount="236">
  <si>
    <t>Proyecto de Inversión</t>
  </si>
  <si>
    <t>Proceso</t>
  </si>
  <si>
    <t>Nombre Objetivo Estratégico</t>
  </si>
  <si>
    <t>Estrategia</t>
  </si>
  <si>
    <t xml:space="preserve">Código </t>
  </si>
  <si>
    <t>Versión</t>
  </si>
  <si>
    <t>Vigencia desde</t>
  </si>
  <si>
    <t>PROCESO Y/O DOCUMENTO: PLANEACIÓN Y GESTIÓN INSTITUCIONAL</t>
  </si>
  <si>
    <t>127-FORDE-32</t>
  </si>
  <si>
    <t>Producto del plan de acción institucional</t>
  </si>
  <si>
    <t>Meta/Actividad Proyecto de Inversión</t>
  </si>
  <si>
    <t>Fecha de Inicio del Producto</t>
  </si>
  <si>
    <t>Fecha de Finalización del Producto</t>
  </si>
  <si>
    <t>Actividad</t>
  </si>
  <si>
    <t>Avance Programado</t>
  </si>
  <si>
    <t>Avance Ejecutado</t>
  </si>
  <si>
    <t>% de Avance</t>
  </si>
  <si>
    <t>Evidencias Programadas</t>
  </si>
  <si>
    <t>Avance Cualitativo</t>
  </si>
  <si>
    <t>I Seguimiento (Enero -  Marzo)</t>
  </si>
  <si>
    <t>II Seguimiento (Abril - Junio)</t>
  </si>
  <si>
    <t>III Seguimiento (Julio -  Septiembre)</t>
  </si>
  <si>
    <t>Consolidado Año</t>
  </si>
  <si>
    <t>Producto Entregado</t>
  </si>
  <si>
    <t>Avance Cualitativo Final</t>
  </si>
  <si>
    <t>I Trimestre</t>
  </si>
  <si>
    <t>II Trimestre</t>
  </si>
  <si>
    <t>III Trimestre</t>
  </si>
  <si>
    <t>IV Trimestre</t>
  </si>
  <si>
    <t>Dependencia  Responsable de la Actividad</t>
  </si>
  <si>
    <r>
      <t>PROCESO:</t>
    </r>
    <r>
      <rPr>
        <sz val="11"/>
        <color indexed="9"/>
        <rFont val="Museo Sans 300"/>
        <family val="3"/>
      </rPr>
      <t xml:space="preserve"> DIRECCIONAMIENTO ESTRATÉGICO</t>
    </r>
  </si>
  <si>
    <t>IV Seguimiento (Octubre -  Diciembre)</t>
  </si>
  <si>
    <t>Realizar el 100% del diseño, formulación, estructuración e implementación de la Escuela de espacio público.</t>
  </si>
  <si>
    <t>Plataforma WEB</t>
  </si>
  <si>
    <t>Tareas Desarrolladas / Tareas Programadas</t>
  </si>
  <si>
    <t>Indicador de Avance de la actividad</t>
  </si>
  <si>
    <t>Diseñar e implementar la plataforma Web de la Escuela del Espacio Público</t>
  </si>
  <si>
    <t>Porcentaje de Activida Acumulado</t>
  </si>
  <si>
    <t>Avance Actividad Acumulado</t>
  </si>
  <si>
    <t>Oficina de Sistemas/ SAI</t>
  </si>
  <si>
    <t>7838 – Fortalecimiento de la sostenibilidad y defensa del patrimonio inmobiliario distrital y el espacio público a cargo del DADEP en Bogotá</t>
  </si>
  <si>
    <t>1. Realizar el 100% del diseño, formulación y estructuración de la Escuela de espacio público</t>
  </si>
  <si>
    <t>Escuela de Espacio Público Implementada</t>
  </si>
  <si>
    <t>Desarrollar la actividades para la implementación de la Escuela del Espacio Público</t>
  </si>
  <si>
    <t>Subdirección de Administración Inmobiliaria</t>
  </si>
  <si>
    <t>Defensa del Patrimonio Inmobiliario Distrital</t>
  </si>
  <si>
    <t>3. Mejorar la coordinación interinstitucional con todas las entidades que tienen competencia en materia de espacio público, así como la comunicación con los grupos de interés y de valor.</t>
  </si>
  <si>
    <t>Cultura Ciudadana
Gestión del conocimiento
Gestión social</t>
  </si>
  <si>
    <t>1.  	Contribuir al incremento del uso, goce y disfrute del patrimonio inmobiliario distrital y el espacio público, con acceso universal a la ciudadanía</t>
  </si>
  <si>
    <t>Alianza público, privada y comunitaria</t>
  </si>
  <si>
    <t>Alianza público, privada y comunitaria
Gestión social</t>
  </si>
  <si>
    <t xml:space="preserve">Espacio Público 
Recuperado </t>
  </si>
  <si>
    <t>2. Realizar el 100% de las actividades necesarias para la administración, defensa y recuperación del patrimonio inmobiliario distrital y el espacio público a cargo del DADEP</t>
  </si>
  <si>
    <t>Portal Inmobiliario</t>
  </si>
  <si>
    <t>Articular el Portal Inmobiliario con el Sistema de Información alfanumérica del Dadep (Sidep) y Sistema de Información Geográfica del Dadep (Sigdep)</t>
  </si>
  <si>
    <t>Crear un portal inmobiliario basado en los sistemas misionales (Sigdep y Sidep), que permita obtener información en tiempo real de la oferta de bienes inmuebles disponibles a cargo del DADEP</t>
  </si>
  <si>
    <t>Feria Inmobiliaria</t>
  </si>
  <si>
    <t>Ofertar los bienes inmubles disponibles del Distrito Capital</t>
  </si>
  <si>
    <t>Administración del Patrimonio Inmobiliario Distrital</t>
  </si>
  <si>
    <t>Administración Directa de los inmubles a cargo del DADEP</t>
  </si>
  <si>
    <t>Adelantar las acciones necesarias para la administración directa relacionada con servicios públicos, administraciones de P.H., mantenimientos, entre otros</t>
  </si>
  <si>
    <t>Intervenciones y acciones interinstitucionales que logren la recuperacion de espacio publico ocupado, privatizado, utilizado o aprovechado sin autorizacion de autoridad competente, entre otra</t>
  </si>
  <si>
    <t>Formular los indicadores de calidad</t>
  </si>
  <si>
    <t>Diseñar acciones estratégicas y de mejora que permitan incrementar los niveles de calidad de los documentos, procedimientos y trámites resultados de las acciones adelantadas por las áreas funcionales de la Subdirección de Administración Inmobiliaria y del Espacio Público</t>
  </si>
  <si>
    <t>Definir de estandares de calidad de los productos a cargo de SAI (Incluye los dos procesos)</t>
  </si>
  <si>
    <t>Implementar las estrategia de cielos abiertos</t>
  </si>
  <si>
    <t>Realizar informe mensual de la ejecución de la conseción</t>
  </si>
  <si>
    <t>Gestionar la expedición de 4 nuevas Autorizaciones de Uso y la Creación de 2 DEMOS nuevos</t>
  </si>
  <si>
    <t>Celebrar los contratos para la Concesión e interventoría del HUB de Movilidad Plaza Calle 136</t>
  </si>
  <si>
    <t>Generar un espacio de divulgación entre actores y gremios interesados en la formulación y presentación de APP</t>
  </si>
  <si>
    <t>Proyectar 12 liquidaciones de contratos, convenios y/o documentos designados para supervisión</t>
  </si>
  <si>
    <t>Realizar las matrices de los contratos y convenios a cargo.</t>
  </si>
  <si>
    <t>Estructurar 5 procesos de contratación necesarios para la oferta en administración de las zonas de Estacionamiento, Bahía y /o parqueadero.</t>
  </si>
  <si>
    <t>Realizar  2.840 visitas o recorridos virtuales de diagnóstico  (remoto, técnico administrativo y técnico)</t>
  </si>
  <si>
    <t>Proceso Administración del Patrimonio Inmobiliario Distrital Actualizado
Proceso  Defensa del Patrimonio Inmobiliario Distrital Actualizado</t>
  </si>
  <si>
    <t>Estratégia a Cielo abierto 2.0</t>
  </si>
  <si>
    <t>Informe mensual de conseción (Eucoles)</t>
  </si>
  <si>
    <t>Autorizaciones de Uso
DEMOS</t>
  </si>
  <si>
    <t>Contrato APP Hub de Movilidad Plaza Calle 136</t>
  </si>
  <si>
    <t>Rueda de Negocios de APP</t>
  </si>
  <si>
    <t>Matriz de seguimiento contractual de instrumentos de entrega en administración de espacio público</t>
  </si>
  <si>
    <t>Procesos de oferta en administración de zonas de estacionamiento viables para entrega.</t>
  </si>
  <si>
    <t>Informes de diagnóstico</t>
  </si>
  <si>
    <t>3. Gestionar el 100% de las iniciativas públicas y/o privadas para la administración del patrimonio inmobiliario distrital y el espacio público</t>
  </si>
  <si>
    <t>4. Realizar el 100% de los diagnósticos de los Espacios Públicos objetos de defensa, administración y sostenibilidad del patrimonio inmobiliario distrital a cargo del DADEP</t>
  </si>
  <si>
    <t>Administración del Patrimonio Inmobiliario Distrital
Defensa del Patrimonio Inmobiliario Distrital</t>
  </si>
  <si>
    <t>Gestión del conocimiento</t>
  </si>
  <si>
    <t>Inventario General de Espacio público y Bienes Fiscales</t>
  </si>
  <si>
    <t>7861 – Implementación de la Política de Espacio Público para la generación de más y mejores áreas para encuentro, cuidado y disfrute en Bogotá</t>
  </si>
  <si>
    <t>Informe de actualización cartográfica y alfanumérica</t>
  </si>
  <si>
    <t>Presentar un informe consolidado de los sitemas de información SIDEP-SIGDEP</t>
  </si>
  <si>
    <t>Documentos Técnicos</t>
  </si>
  <si>
    <t>Elaborar los documentos técnicos</t>
  </si>
  <si>
    <t>Documentos de investigación</t>
  </si>
  <si>
    <t>Publicar en la página web del DADEP, el resultado de tres investigaciones del Observatorio y la Política Distrital de Espacio Público</t>
  </si>
  <si>
    <t>Plan de acción PDEP 2021</t>
  </si>
  <si>
    <t>Administración y Gestión del Observatorio y la Política del Espacio Público de Bogotá</t>
  </si>
  <si>
    <t>Coordinar la implementación de la Política Distrital de Espacio Público</t>
  </si>
  <si>
    <t>2. Aumentar  la oferta cuantitativa, cualitativa y la equidad territorial del patrimonio inmobiliario distrital y el espacio público.</t>
  </si>
  <si>
    <t>Gestión del conocimiento
Madurez Tecnológica</t>
  </si>
  <si>
    <t>Cultura Ciudadana
Gestión del conocimiento</t>
  </si>
  <si>
    <t>Subdirección de Registro Inmobiliario</t>
  </si>
  <si>
    <t>Realizar la implementación, mantenimiento y seguimiento al Sistema de Gestión de la Entidad bajo el enfoque del modelo MIPG</t>
  </si>
  <si>
    <t>Informe FURAG</t>
  </si>
  <si>
    <t>Realizar el reporte en el formulario único reporte de avances de la Gestión-  FURAG</t>
  </si>
  <si>
    <t xml:space="preserve">Plan Estratégico de Comunicaciones </t>
  </si>
  <si>
    <t>Formular y desarrollar el plan Estratégico de comunicaciones de la Entidad</t>
  </si>
  <si>
    <t>1. Gestionar el 100 % del plan de sostenibilidad de MIPG en el marco de la normatividad legal vigente y los lineamientos expedidos por la Administración Distrital</t>
  </si>
  <si>
    <t>1. Realizar el 100% de la actualización cartográfica y los documentos normativos y legales de los predios constitutivos del Espacio Público Distrital en el sistema de información, garantizando su interoperabilidad</t>
  </si>
  <si>
    <t>2. Elaborar el 100% de los documentos técnicos derivados de la identificación jurídica, urbanistica o catastral para la titulación y saneamiento de bienes públicos</t>
  </si>
  <si>
    <t>3. Elaborar 12 documentos de investigación derivados de la batería de Indicadores de la Política Pública Distrital de Espacio Público y el Observatorio de espacio público</t>
  </si>
  <si>
    <t>Sistema de Gestión del DADEP</t>
  </si>
  <si>
    <t>7862 – Fortalecimiento de la gestión y desempeño institucional del DADEP, para un mejor servicio a la ciudadania en Bogota</t>
  </si>
  <si>
    <t>Direccionamiento Estratégico</t>
  </si>
  <si>
    <t>4.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</si>
  <si>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Oficina Asesora de Planeación</t>
  </si>
  <si>
    <t>Oficina de Comunicaciones</t>
  </si>
  <si>
    <t>Gestión social
Innovación administrativa</t>
  </si>
  <si>
    <t>Plan anual de Auditoría por procesos</t>
  </si>
  <si>
    <t>Informe parametrizado</t>
  </si>
  <si>
    <t>Adelantar el 100% de las actividades programadas en el Plan Anual de Auditoría por proceso, en el marco del Sistema de Control Interno</t>
  </si>
  <si>
    <t>Evaluar y contribuir al fortalecimiento del Sistema de Control Interno de la Defensoría del Espacio Publico</t>
  </si>
  <si>
    <t>2. Adelantar el 100 % de las actividades programadas en el plan anual de auditoría, relacionadas con el Sistema de Control Interno y en articulación con la séptima dimensión</t>
  </si>
  <si>
    <t>Control y Verificación</t>
  </si>
  <si>
    <t>Oficina de Control Interno</t>
  </si>
  <si>
    <t>Informes Contables</t>
  </si>
  <si>
    <t>Informes de Ejecución Presupuestal y Anteproyecto de recursos de funcionamiento</t>
  </si>
  <si>
    <t>Procesos Contractuales</t>
  </si>
  <si>
    <t>Sistema Gestión Ambiental de la Defensoría del Espacio Publico</t>
  </si>
  <si>
    <t xml:space="preserve">Sistema de Gestión Documental </t>
  </si>
  <si>
    <t>Gestión Disciplinaria</t>
  </si>
  <si>
    <t>Sistema de Seguridad  y salud en el Trabajo</t>
  </si>
  <si>
    <t>Planes de Gestión del Talento</t>
  </si>
  <si>
    <t xml:space="preserve"> Estrategia de Atención a la ciudadanía</t>
  </si>
  <si>
    <t>Realizar los informes contables establecidos en la normativa Distital y Nacional</t>
  </si>
  <si>
    <t>Gestionar los procesos presupuestales de la Entidad</t>
  </si>
  <si>
    <t xml:space="preserve">Formular el anteproyecto del presupuesto de funcionamiento </t>
  </si>
  <si>
    <t>Adelantar las etapas precontractual, contractual y pos contractual de los procesos de selección a cargo de la SAF, conforme al plan anual de adquisiciones.</t>
  </si>
  <si>
    <t>Desarrollar las acciones requeridas para dar cumplimiento a la normativa ambiental vigente y al PIGA.</t>
  </si>
  <si>
    <t>Desarrollar las acciones para dar cumplimiento a la normativa distrital y nacional en gestión documental</t>
  </si>
  <si>
    <t>Fortalecer la prevención disciplinaria y realizar el desarrollo de los procesos disciplinarios</t>
  </si>
  <si>
    <t>Realizar las actividades del Plan de Trabajo del Sistema de Seguridad  y salud en el Trabajo</t>
  </si>
  <si>
    <t>Desarrollar las actividades de planes de acción del Talento Humano del DADEP.</t>
  </si>
  <si>
    <t>Realizar las actividades requeridas para la adecuada atención al ciudadano e implementación de la Política Pública Distrital de Servicio a la Ciudadanía</t>
  </si>
  <si>
    <t>3. Cumplir con el 100 % de las actividades de apoyo administrativo, financiero, ambiental, documental, archivo y de control disciplinario que fueron identificadas en el plan de trabajo para el año</t>
  </si>
  <si>
    <t>4. Desarrollar el 100 % de las actividades requeridas para el mejoramiento de la infraestructura física, dotacional y administrativa priorizadas en el diagnóstico de mantenimiento anual realizado</t>
  </si>
  <si>
    <t>Plan de mantenimiento físico, dotacional y administrativo de las sedes del DADEP</t>
  </si>
  <si>
    <t>Subdirección Administrativa, Financiera y de Control Disciplinario</t>
  </si>
  <si>
    <t xml:space="preserve">Identificar las acciones para el mejoramiento de la infraestructura física, dotacional y administrativa </t>
  </si>
  <si>
    <t>Proyectos del PETI, que aplican para la vigencia</t>
  </si>
  <si>
    <t>Procedimientos del Dominio BAI de COBIT 2019</t>
  </si>
  <si>
    <t>Infraestructura Tecnologíca del PETI</t>
  </si>
  <si>
    <t>Servicios  de asesoría y consultoria a los proyectos</t>
  </si>
  <si>
    <t xml:space="preserve">Realizar la planeación y seguimiento de los proyectos </t>
  </si>
  <si>
    <t xml:space="preserve">Definir y actualizar los procesos, principios e indicadores </t>
  </si>
  <si>
    <t>Adquirir, parametrizar y renovar la infraestructura tecnologica aprobada en el PETI 2020-2024</t>
  </si>
  <si>
    <t>Prestar servicios de asesoría y consultoría a los proyectos e iniciativas que se apalancan en el uso de la tecnología de la entidad</t>
  </si>
  <si>
    <t>7876 – Fortalecimiento de las TIC como componente estratégico institucional del DADEP en Bogotá D.C.</t>
  </si>
  <si>
    <t>1. Establecer una (1)  Oficina de gestión de Proyectos Táctica</t>
  </si>
  <si>
    <t>2. Establecer el 100% de los procesos, políticas y guías que rigen la gobernabilidad de las TIC  basados en buenas prácticas</t>
  </si>
  <si>
    <t>3. Mantener el 90% de disponibilidad en los servicios críticos de la Entidad</t>
  </si>
  <si>
    <t>4. Prestar el 100% de los servicios de asesoría y consultoría a los proyectos e iniciativas que se apalacan en el uso de la tecnología de la entidad</t>
  </si>
  <si>
    <t>Gestión de la información y la técnología</t>
  </si>
  <si>
    <t>Madurez tecnológica</t>
  </si>
  <si>
    <t>Oficina de Sistemas</t>
  </si>
  <si>
    <t>Gestión Documental</t>
  </si>
  <si>
    <t>Gestión del Talento Humano</t>
  </si>
  <si>
    <t>Atención al Cliente y/o Usuario</t>
  </si>
  <si>
    <t>Direccionamiento Estratégico
Verificación y mejoramiento continuo</t>
  </si>
  <si>
    <t>Gestión de Recursos</t>
  </si>
  <si>
    <t xml:space="preserve">Contratar una consultoría para la generación de la evaluación diagnóstica y jurídica y la formulación del plan estratégico </t>
  </si>
  <si>
    <t>Realizar la evaluación diagnóstica de la gestión jurídica (Gestión contractual, Gestión Judicial, Riesgos de la gestión Jurídica y doctrina institucional)</t>
  </si>
  <si>
    <t>Definir el Plan estratégico para el fortalecimiento de la prevención y dinamización en materia jurídica</t>
  </si>
  <si>
    <t>Elaborar, actualizar y socializar  los documentos del proceso de Gestión Juridica</t>
  </si>
  <si>
    <t>Realizar un estudio transversal que dé cuenta del estado actual de las deficiencias en la gestión judicial y con base en ello, definir los resultados esperados.</t>
  </si>
  <si>
    <t>Elaborar y adoptar un documento guía para adelantar el trámite de asociaciones público privadas APP del DADEP.</t>
  </si>
  <si>
    <t>Identificar las necesidades de consulta de evaluación de la Mesa de Ayuda Jurídica, relacionadas con la defensa, Sostenibilidad, Gobernanza y Recuperación del Patrimonio Inmobiliario Distrital y el Espacio Público.</t>
  </si>
  <si>
    <t>Plan estratégico para el fortalecimiento de la prevención y dinamización en materia jurídica</t>
  </si>
  <si>
    <t>Documentación del proceso de Gestión Juridica</t>
  </si>
  <si>
    <t>Documento de buenas prácticas en defensa judicial con énfasis en las actividades de saneamiento de los bienes que conforman el patrimonio inmobiliario distrital</t>
  </si>
  <si>
    <t>Documento guía para adelantar el trámite de Asociaciones Público Privadas APP</t>
  </si>
  <si>
    <t>Documento de estructura y operación de la herramienta digital con contenidos jurídicos en el marco de la gestión de conocimiento</t>
  </si>
  <si>
    <t>Protocolo de operación  de la mesa de ayuda jurídica.</t>
  </si>
  <si>
    <t>7877 – Fortalecimiento de la gestión y el conocimiento jurídico en el DADEP, para la defensa del espacio público y el patrimonio</t>
  </si>
  <si>
    <t>2. Realizar el 100% de acciones para el diseño, actualización, implementación, divulgación y seguimiento de instrumentos de planeación y gestión de la OAJ</t>
  </si>
  <si>
    <t>1. Formular un (1) plan estratégico para el fortalecimiento, la prevención y dinamización en materia jurídica, que incluya evaluación diagnóstica de la gestión jurídica del DADEP</t>
  </si>
  <si>
    <t>3. Garantizar el 100% de la contratación del talento humano necesario para atender los ejes funcionales de la OAJ</t>
  </si>
  <si>
    <t>4. Desarrollar un (1) programa de gestión del conocimiento jurídico basado en la herramienta de unificación conceptual, actualización  y consulta</t>
  </si>
  <si>
    <t>5. Implementar una (1) mesa de ayuda jurídica a las áreas misionales</t>
  </si>
  <si>
    <t>Gestión Jurídica</t>
  </si>
  <si>
    <t>Gestión del conocimiento
Fortalecimiento de la Gestión jurídica</t>
  </si>
  <si>
    <t>Fortalecimiento de la Gestión jurídica
Innovación administrativa</t>
  </si>
  <si>
    <t>Gestión del conocimiento
Innovación administrativa</t>
  </si>
  <si>
    <t>Oficina Asesora Jurídica</t>
  </si>
  <si>
    <t>Ejecución</t>
  </si>
  <si>
    <t>% Avance</t>
  </si>
  <si>
    <t>Realizar la semana de la seguridad y salud en el trabajo con actividades enfocadas a los Programas de Promoción y prevención</t>
  </si>
  <si>
    <t>Avance vigencia</t>
  </si>
  <si>
    <t xml:space="preserve">Ejecución Vigencia </t>
  </si>
  <si>
    <t>% Ejecución</t>
  </si>
  <si>
    <t>AVANCE PRODUCTO</t>
  </si>
  <si>
    <t>AVANCE  ACTIVIDAD</t>
  </si>
  <si>
    <t>Hacer seguimiento a instrumentos de planeación y gestión de la OAJ</t>
  </si>
  <si>
    <t xml:space="preserve">Fortalecimiento y seguimiento al proceso de contratación </t>
  </si>
  <si>
    <t>Definir una herramienta de apoyo técnico y metodológico con información jurídica tácita y dispersa en el DADEP.</t>
  </si>
  <si>
    <t>Identificar temáticas y líneas conceptuales principales en espacio público.</t>
  </si>
  <si>
    <t>CODIGO Y NOMBRE PROYECTO(S) DE INVERSION</t>
  </si>
  <si>
    <t xml:space="preserve"> ACCIONES ADELANTADAS EN LA VIGENCIA POR META </t>
  </si>
  <si>
    <t>RESULTADO EN LA ATENCIÓN DE LA PROBLEMÁTICA</t>
  </si>
  <si>
    <t xml:space="preserve">PRESUPUESTO EJECUTADO 2021
$ </t>
  </si>
  <si>
    <t>PROBLEMA SOCIAL ATENDIDO</t>
  </si>
  <si>
    <t>Realizar el 100% del diseño, formulación y estructuración de la Escuela de espacio público</t>
  </si>
  <si>
    <t>Realizar el 100% de las actividades necesarias para la administración, defensa y recuperación del patrimonio inmobiliario distrital y el espacio público a cargo del DADEP</t>
  </si>
  <si>
    <t>Gestionar el 100% de las iniciativas públicas y/o privadas para la administración del patrimonio inmobiliario distrital y el espacio público</t>
  </si>
  <si>
    <t>Realizar el 100% de los diagnósticos de los Espacios Públicos objetos de defensa, administración y sostenibilidad del patrimonio inmobiliario distrital a cargo del DADEP</t>
  </si>
  <si>
    <t>BALANCE SOCIAL</t>
  </si>
  <si>
    <r>
      <t>DEPARTAMENTO ADMINISTRATIVO DE LA DEFENSORÍA DEL ESPACIO PÚBLIC</t>
    </r>
    <r>
      <rPr>
        <b/>
        <sz val="24"/>
        <rFont val="Trebuchet MS"/>
        <family val="2"/>
      </rPr>
      <t>O</t>
    </r>
  </si>
  <si>
    <t>Realizar el 25% de la actualización cartográfica y los documentos normativos y legales de los predios constitutivos del Espacio Público Distrital en el sistema de información, garantizando su interoperabilidad</t>
  </si>
  <si>
    <t>Elaborar 3 documentos de investigación derivados de la batería de Indicadores de la Política Pública Distrital de Espacio Público y el Observatorio de espacio público</t>
  </si>
  <si>
    <t>Deficiencia en el uso, goce y disfrute efectivo del espacio público y el patrimonio inmobiliario de la
ciudad por parte de la ciudadanía.</t>
  </si>
  <si>
    <t>Deficit de espacio público como consecuencia de un proceso de planeación urbana y rural en Bogotá desarrollado por vía formal e informal, sin que el espacio público y la distribución del patrimonio inmobiliario del Distrito, hayan sido los principales factores determinantes u ordenadores de la estructura de la ciudad.</t>
  </si>
  <si>
    <r>
      <t>Durante la vigencia 2021 se gestionaron los tramites en el aplicativo SIGDEP y se incorporaron 6.913.980,10 mtros</t>
    </r>
    <r>
      <rPr>
        <vertAlign val="superscript"/>
        <sz val="8"/>
        <rFont val="Trebuchet MS"/>
        <family val="2"/>
      </rPr>
      <t>2</t>
    </r>
    <r>
      <rPr>
        <sz val="8"/>
        <rFont val="Trebuchet MS"/>
        <family val="2"/>
      </rPr>
      <t xml:space="preserve"> de nuevo espacio público, destacándose como hecho sobreviniente el predio denominado Lote "El Arnical" de la Vereda Quebrada Blanca en el Municipio de Fómeque Cundinamarca; adquirido dentro del área de importancia estratégica de Chingaza-Fómeque,por 6.312.000,00 mtros2.  Por otra parte el DADEP ha identificado y certificado 153 predios que ha requerido la
Empresa Metro, para el desarrollo del proyecto de la primera línea del metro de Bogotá.</t>
    </r>
  </si>
  <si>
    <t>POLÍTICA PÚBLICA A LA QUE APUNTA</t>
  </si>
  <si>
    <t xml:space="preserve">Durante la vigencia 2021 se alcanzó el 100% de la meta establecida, correspondiente al diagnóstico técnico administrativo de 1.131 predios. Diagnósticos que se constituye en la herramienta de control del estado físico, financiero, jurídico y social; según la naturaleza de cada bien que constituyen el patrimonio inmobiliario distrital a cargo del DADEP, así como aquellos espacios de uso público, los cuales son susceptibles de viabilizar para ser entrega en administración.
</t>
  </si>
  <si>
    <t>Durante la vigencia se alcanzó un total de 120 estudios técnicos: 113 corresponden al grupo de estudios técnicos, cinco de estudios técnicos de saneamiento y dos del grupo de estudios estratégicos, los cuales se realizaron en las localidades de Kennedy, Usaquén, Suba, Chapinero, Santafé, Usaquén, Mártires, Candelaria, Teusaquillo, Engativá, Bosa, Fontibón, Puente Aranda, Rafael Uribe Uribe, Ciudad Bolívar y San Cristóbal.</t>
  </si>
  <si>
    <t>Se dio cumplimiento al 100% de la meta programada para la vigencia, con la puesta a disposición de los ciudadanos, de las siguientes publicaciones en la página web del observatorio:
- ABC del Espacio Público en Bogotá:  da a conocer los fundamentos sobre el espacio público, los elementos que lo componen, su normatividad, administración y 
  figuras jurídicas.
- Instrumentos de Administración de Bienes de Uso Público y Bienes Fiscales: documento que sirve para entender y reconocer las diferentes figuras jurídicas
  relacionadas con la administración de los bienes fiscales y de usos público.
- Manual Técnico de APP: presenta los lineamientos bajos los cuales deben regir las propuestas urbanas y arquitectónicas que se realicen a través de la figura de
  Asociaciones Público-Privadas - APP.
- ABC de saneamiento y titulación: describen las acciones que se realizan y los conceptos utilizados, a fin de explicar los trámites de saneamiento y titulación.
- Artículo "El papel del espacio público en tiempos de pandemia- caso Bogotá”: él cual es indexado en la Revista Bitácora Urbano- Territorial de la Universidad
  Nacional de Colombia.</t>
  </si>
  <si>
    <t>Los beneficiados de la gestión institucional  en desarrollo de los dos proyectos de inversión misionales descritos en el presente balance son los habitantes de Bogotá; siendo las zonas de influencia todas las localidades que hacen parte del Distrito Capital.</t>
  </si>
  <si>
    <t>Elaborar el 24% de los documentos técnicos derivados de la identificación jurídica, urbanística o catastral para la titulación y saneamiento de bienes públicos</t>
  </si>
  <si>
    <r>
      <rPr>
        <sz val="11"/>
        <rFont val="Trebuchet MS"/>
        <family val="2"/>
      </rPr>
      <t>* Política Pública de Espacio Público</t>
    </r>
    <r>
      <rPr>
        <sz val="8"/>
        <rFont val="Trebuchet MS"/>
        <family val="2"/>
      </rPr>
      <t xml:space="preserve">
* POT - Decreto 555/2021
* Estructura funcional y de servicios - EFS
* Sistema de equipamientos urbanos
* Sistema de espacio público construido: parques y espacios peatonales
* Plan Maestro de Espacio Público</t>
    </r>
  </si>
  <si>
    <t>POBLACION BENEFICIARIA</t>
  </si>
  <si>
    <t>Al 31 de Diciembre de 2021</t>
  </si>
  <si>
    <t>METAS ALCANZADAS EN EL PROYECTO DE INVERSIÓN PARA LA VIGENCIA 2021</t>
  </si>
  <si>
    <t xml:space="preserve">PRESUPUESTO ASIGNADO 2021
$ </t>
  </si>
  <si>
    <t>Con el fin de generar mecanismos para que la ciudadanía apropie el use y disfrute del espacio público de la Ciudad,  el DADEP ha realizado varias iniciativas, las cuales han sido desarrolladas principalmente a partir de la creación de la Escuela de Espacio Público, y de las cuales se destaca la implementación de la Estrategia " Transforma tu entorno", la cual busca revitalizar, recuperar y generar espacios para la participación ciudadana, fortaleciendo el sentido de pertenencia y la apropiación de los espacios públicos. Esta estrategia fue escogida por la ONU como una de las mejores propuestas de cambio de los espacios públicos de las ciudades durante la pandemia en Iberoamérica y el Caribe.
De otra parte, con el apoyo de la Organización de Estados Iberoamericanos se desarrolló el curso virtual: “El espacio público de la Ciudad - UN LUGAR COMO EL HOGAR" donde alrededor de mil personas aprendieron sobre la apropiación del espacio público desde el rol de ciudadano.
Durante el Festival por la Igualdad 2021, la Defensoría del Espacio Público a través de la Escuela del Espacio Público realizó el taller "IMAGINA UN ESPACIO PÚBLICO INCLUYENTE", en donde la comunidad LGBTQI contó cómo se sienten en los espacios públicos de la ciudad y qué cambios se deben promover para que los entornos sean más inclusivos.</t>
  </si>
  <si>
    <t xml:space="preserve">Se recuperó durante la vigencia 2021 493.535,98 m2 de espacio público mediante operativos de restitución por vía persuasiva y administrativa en 19 localidades de la ciudad,  permitiendo a la ciudadanía el uso, goce y disfrute del espacio público; destacando las gestiones de recuperación del Parqueadero del Teatro La Castellana, el cual
estuvo en ocupación ilegal por más de dos años. Igualmente, el DADEP ha prestado apoyo técnico, jurídico y logístico a las localidades, con el fin de lograr la recuperación de espacio público mediante hechos notorios, actuaciones administrativas y cumplimiento de fallos. 
Por otra parte, con el apoyo de los Defensores del Espacio Público, se adelantaron jornadas de sensibilización, limpieza y mantenimiento de los distintos espacios públicos de la ciudad, escenarios donde se brinda información sobre el buen uso del espacio público; la importancia de tener corredores de circulación peatonal con las debidas condiciones de aseo y salubridad, y del uso adecuado de los elementos de bioseguridad y distanciamiento físico para prevenir el contagio de Covid-19. La labor de los Defensores beneficia a toda la ciudadanía, especialmente a habitantes de las zonas de mayor circulación peatonal, por ejemplo: la Plaza de Mercado de las Ferias, Plaza de Mercado del 20 de julio, Parque de La 93, paso peatonal de la Carrera Séptima, entre otras.
Por otra parte el DADEP, trabaja en la creación del Portal Inmobiliario contribuyendo a gestionar suelo disponible para el Distrito Capital y a enajenar a título oneroso, aquellos bienes fiscales que no son necesarios ni usados por la administración Distrital.
</t>
  </si>
  <si>
    <t xml:space="preserve">el DADEP en pro de la sostenibilidad del espacio público, durante la vigencia 2021 suscribió los siguientes procesos:
- Ocho convenios solidarios los cuales brindan la complementación de esfuerzos institucionales y comunales, espacios económicos y sociales para la satisfacción de necesidades y aspiraciones de las comunidades. 
- Cuatro actas de entrega para brindar a las entidades de orden distrital, espacios para desarrollar labores administrativas, atención a la ciudadanía y prestación de servicio, según la naturaleza de la entidad como lo son: las estaciones de policía, estaciones de bomberos, Transmilenio, hospitales, entre otras.
- Cuatro Convenios Interadministrativos de Comodato, para brindar a las entidades de orden distrital espacios para desarrollar labores administrativas, atención a la ciudadanía y prestación de servicio según la naturaleza de la entidad.
- Una alianza Público Privada APP garantizando un nivel de servicio y sostenibilidad de espacios públicos y bienes fiscales entregados en concesión.
Por otra parte, el convenio Interadministrativo suscrito con el Terminal en 2020 ha generado recursos para reinversión en el espacio público por valor de $
569.323.485 durante el 2021. y el contrato de concesión de Mobiliario Urbano (Eucoles) ha generado recursos por $ 2.064.927.891, los cuales constituyeron el concepto de otros recaudos en los ingresos de la Secretaría Distrital de Hacienda desde el DADEP. Adicionalmente mediante este contrato se garantizó la progresiva reposición de los paraderos y las señales del SITP hurtadas y vandalizadas.
Igualmente el DADEP generó nuevos recursos para el desarrollo de actividades de recuperación, sostenibilidad y mantenimiento del espacio público. A través de los Distritos Especiales de Mejoramiento y Organización Sectorial DEMOS, la Ciudad generó 1.500 millones de pesos los cuales fueron reinvertidos en su totalidad en el espacio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</si>
</sst>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Red]#,##0"/>
  </numFmts>
  <fonts count="23">
    <font>
      <sz val="11"/>
      <color theme="1"/>
      <name val="Calibri"/>
      <family val="2"/>
      <scheme val="minor"/>
    </font>
    <font>
      <sz val="11"/>
      <color theme="1"/>
      <name val="Calibri"/>
      <family val="2"/>
      <scheme val="minor"/>
    </font>
    <font>
      <sz val="11"/>
      <color theme="1"/>
      <name val="Trebuchet MS"/>
      <family val="2"/>
    </font>
    <font>
      <sz val="11"/>
      <name val="Trebuchet MS"/>
      <family val="2"/>
    </font>
    <font>
      <sz val="8"/>
      <name val="Trebuchet MS"/>
      <family val="2"/>
    </font>
    <font>
      <sz val="8"/>
      <color theme="1"/>
      <name val="Trebuchet MS"/>
      <family val="2"/>
    </font>
    <font>
      <sz val="10"/>
      <name val="Arial"/>
      <family val="2"/>
    </font>
    <font>
      <b/>
      <sz val="11"/>
      <name val="Trebuchet MS"/>
      <family val="2"/>
    </font>
    <font>
      <sz val="12"/>
      <name val="Arial"/>
      <family val="2"/>
    </font>
    <font>
      <sz val="12"/>
      <name val="Trebuchet MS"/>
      <family val="2"/>
    </font>
    <font>
      <b/>
      <sz val="26"/>
      <name val="Trebuchet MS"/>
      <family val="2"/>
    </font>
    <font>
      <b/>
      <sz val="11"/>
      <color theme="0"/>
      <name val="Museo Sans 300"/>
      <family val="3"/>
    </font>
    <font>
      <sz val="11"/>
      <color indexed="9"/>
      <name val="Museo Sans 300"/>
      <family val="3"/>
    </font>
    <font>
      <sz val="9"/>
      <name val="Museo Sans 300"/>
      <family val="3"/>
    </font>
    <font>
      <sz val="8"/>
      <name val="Calibri"/>
      <family val="2"/>
      <scheme val="minor"/>
    </font>
    <font>
      <b/>
      <sz val="9"/>
      <name val="Trebuchet MS"/>
      <family val="2"/>
    </font>
    <font>
      <b/>
      <sz val="9"/>
      <color theme="1"/>
      <name val="Trebuchet MS"/>
      <family val="2"/>
    </font>
    <font>
      <sz val="9"/>
      <color theme="1"/>
      <name val="Trebuchet MS"/>
      <family val="2"/>
    </font>
    <font>
      <b/>
      <sz val="24"/>
      <color theme="1"/>
      <name val="Trebuchet MS"/>
      <family val="2"/>
    </font>
    <font>
      <b/>
      <sz val="18"/>
      <color theme="1"/>
      <name val="Trebuchet MS"/>
      <family val="2"/>
    </font>
    <font>
      <b/>
      <sz val="24"/>
      <name val="Trebuchet MS"/>
      <family val="2"/>
    </font>
    <font>
      <vertAlign val="superscript"/>
      <sz val="8"/>
      <name val="Trebuchet MS"/>
      <family val="2"/>
    </font>
    <font>
      <sz val="11"/>
      <color theme="0"/>
      <name val="Trebuchet MS"/>
      <family val="2"/>
    </font>
  </fonts>
  <fills count="13">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C711BA"/>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style="thin">
        <color auto="1"/>
      </left>
      <right/>
      <top style="thin">
        <color auto="1"/>
      </top>
      <bottom/>
      <diagonal/>
    </border>
    <border>
      <left style="thin">
        <color auto="1"/>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cellStyleXfs>
  <cellXfs count="158">
    <xf numFmtId="0" fontId="0" fillId="0" borderId="0" xfId="0"/>
    <xf numFmtId="0" fontId="2" fillId="0" borderId="0" xfId="0" applyFont="1"/>
    <xf numFmtId="0" fontId="3" fillId="0" borderId="0" xfId="0" applyFont="1" applyBorder="1"/>
    <xf numFmtId="0" fontId="3" fillId="0" borderId="0" xfId="0" applyFont="1"/>
    <xf numFmtId="0" fontId="5" fillId="0" borderId="0" xfId="0" applyFont="1"/>
    <xf numFmtId="0" fontId="2" fillId="0" borderId="0" xfId="0" applyFont="1" applyBorder="1"/>
    <xf numFmtId="0" fontId="9" fillId="0" borderId="0" xfId="3" applyFont="1"/>
    <xf numFmtId="0" fontId="10" fillId="0" borderId="0" xfId="3" applyFont="1" applyAlignment="1">
      <alignment vertical="center"/>
    </xf>
    <xf numFmtId="0" fontId="7" fillId="2" borderId="2"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9" fillId="0" borderId="0" xfId="3" applyFont="1" applyBorder="1" applyAlignment="1">
      <alignment horizontal="left" vertical="center"/>
    </xf>
    <xf numFmtId="0" fontId="9" fillId="0" borderId="0" xfId="3" applyFont="1" applyBorder="1" applyAlignment="1">
      <alignment horizontal="center"/>
    </xf>
    <xf numFmtId="0" fontId="7" fillId="2" borderId="0" xfId="2" applyFont="1" applyFill="1" applyBorder="1" applyAlignment="1">
      <alignment vertical="center" wrapText="1"/>
    </xf>
    <xf numFmtId="0" fontId="9" fillId="0" borderId="1" xfId="3" applyFont="1" applyBorder="1" applyAlignment="1">
      <alignment horizontal="center" vertical="center"/>
    </xf>
    <xf numFmtId="14" fontId="9" fillId="0" borderId="1" xfId="3" applyNumberFormat="1" applyFont="1" applyBorder="1" applyAlignment="1">
      <alignment horizontal="center" vertical="center"/>
    </xf>
    <xf numFmtId="0" fontId="7" fillId="2" borderId="0" xfId="2" applyFont="1" applyFill="1" applyBorder="1" applyAlignment="1">
      <alignment horizontal="left" vertical="center" wrapText="1"/>
    </xf>
    <xf numFmtId="0" fontId="2" fillId="0" borderId="0" xfId="0" applyFont="1" applyAlignment="1">
      <alignment horizontal="left"/>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indent="1" readingOrder="1"/>
    </xf>
    <xf numFmtId="0" fontId="4" fillId="0" borderId="1" xfId="0" applyFont="1" applyFill="1" applyBorder="1" applyAlignment="1">
      <alignment horizontal="center" vertical="center" wrapText="1" readingOrder="1"/>
    </xf>
    <xf numFmtId="9" fontId="4" fillId="0" borderId="1" xfId="0" applyNumberFormat="1" applyFont="1" applyFill="1" applyBorder="1" applyAlignment="1">
      <alignment horizontal="center" vertical="center" wrapText="1" readingOrder="1"/>
    </xf>
    <xf numFmtId="165" fontId="4" fillId="0" borderId="1" xfId="0" applyNumberFormat="1" applyFont="1" applyFill="1" applyBorder="1" applyAlignment="1">
      <alignment horizontal="center" vertical="center"/>
    </xf>
    <xf numFmtId="0" fontId="4" fillId="0" borderId="0" xfId="0" applyFont="1" applyFill="1"/>
    <xf numFmtId="0" fontId="3" fillId="0" borderId="0" xfId="0" applyFont="1" applyFill="1"/>
    <xf numFmtId="10" fontId="4" fillId="0" borderId="1" xfId="0" applyNumberFormat="1" applyFont="1" applyFill="1" applyBorder="1" applyAlignment="1">
      <alignment horizontal="center" vertical="center" wrapText="1" readingOrder="1"/>
    </xf>
    <xf numFmtId="0" fontId="5" fillId="0" borderId="0" xfId="0" applyFont="1" applyFill="1"/>
    <xf numFmtId="0" fontId="2" fillId="0" borderId="0" xfId="0" applyFont="1" applyFill="1"/>
    <xf numFmtId="0" fontId="7" fillId="2" borderId="0"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0" xfId="2"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readingOrder="1"/>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1" applyFont="1" applyFill="1" applyBorder="1" applyAlignment="1">
      <alignment horizontal="center" vertical="center"/>
    </xf>
    <xf numFmtId="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horizontal="center" vertical="center" wrapText="1"/>
    </xf>
    <xf numFmtId="10" fontId="4" fillId="0" borderId="1" xfId="0" applyNumberFormat="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10" fontId="4" fillId="0" borderId="1" xfId="1" applyNumberFormat="1" applyFont="1" applyFill="1" applyBorder="1" applyAlignment="1">
      <alignment horizontal="center" vertical="center" wrapText="1" readingOrder="1"/>
    </xf>
    <xf numFmtId="0" fontId="7" fillId="2" borderId="0" xfId="2"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9" fillId="0" borderId="1" xfId="3" applyFont="1" applyBorder="1" applyAlignment="1">
      <alignment horizontal="center" vertical="center" wrapText="1"/>
    </xf>
    <xf numFmtId="0" fontId="7" fillId="0" borderId="0" xfId="2" applyFont="1" applyFill="1" applyBorder="1" applyAlignment="1">
      <alignment horizontal="center" vertical="center" wrapText="1"/>
    </xf>
    <xf numFmtId="0" fontId="7" fillId="0" borderId="0" xfId="2"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4" fillId="8" borderId="1" xfId="0" applyFont="1" applyFill="1" applyBorder="1" applyAlignment="1">
      <alignment horizontal="left" vertical="center" wrapText="1"/>
    </xf>
    <xf numFmtId="0" fontId="4" fillId="8" borderId="4" xfId="0" applyFont="1" applyFill="1" applyBorder="1" applyAlignment="1">
      <alignment horizontal="center" vertical="center" wrapText="1"/>
    </xf>
    <xf numFmtId="10" fontId="4" fillId="8" borderId="1" xfId="1" applyNumberFormat="1" applyFont="1" applyFill="1" applyBorder="1" applyAlignment="1">
      <alignment horizontal="center" vertical="center" wrapText="1"/>
    </xf>
    <xf numFmtId="10" fontId="4" fillId="8" borderId="1" xfId="0" applyNumberFormat="1" applyFont="1" applyFill="1" applyBorder="1" applyAlignment="1">
      <alignment horizontal="center" vertical="center" wrapText="1" readingOrder="1"/>
    </xf>
    <xf numFmtId="10" fontId="4" fillId="8" borderId="1" xfId="1" applyNumberFormat="1" applyFont="1" applyFill="1" applyBorder="1" applyAlignment="1">
      <alignment horizontal="center" vertical="center" wrapText="1" readingOrder="1"/>
    </xf>
    <xf numFmtId="10" fontId="4" fillId="8" borderId="1" xfId="0" applyNumberFormat="1" applyFont="1" applyFill="1" applyBorder="1" applyAlignment="1">
      <alignment horizontal="center" vertical="center" wrapText="1"/>
    </xf>
    <xf numFmtId="0" fontId="2" fillId="8" borderId="0" xfId="0" applyFont="1" applyFill="1"/>
    <xf numFmtId="0" fontId="4" fillId="8" borderId="6" xfId="0" applyFont="1" applyFill="1" applyBorder="1" applyAlignment="1">
      <alignment horizontal="center" vertical="center" wrapText="1"/>
    </xf>
    <xf numFmtId="164" fontId="4" fillId="8" borderId="1" xfId="0" applyNumberFormat="1" applyFont="1" applyFill="1" applyBorder="1" applyAlignment="1">
      <alignment vertical="center" wrapText="1"/>
    </xf>
    <xf numFmtId="0" fontId="4" fillId="8" borderId="5" xfId="0" applyFont="1" applyFill="1" applyBorder="1" applyAlignment="1">
      <alignment horizontal="center" vertical="center" wrapText="1"/>
    </xf>
    <xf numFmtId="0" fontId="2" fillId="9" borderId="0" xfId="0" applyFont="1" applyFill="1"/>
    <xf numFmtId="0" fontId="2" fillId="10" borderId="0" xfId="0" applyFont="1" applyFill="1"/>
    <xf numFmtId="0" fontId="13" fillId="4" borderId="1" xfId="0" applyFont="1" applyFill="1" applyBorder="1" applyAlignment="1">
      <alignment horizontal="center" vertical="center" wrapText="1"/>
    </xf>
    <xf numFmtId="0" fontId="7" fillId="2" borderId="0" xfId="2" applyFont="1" applyFill="1" applyBorder="1" applyAlignment="1">
      <alignment horizontal="center" vertical="center" wrapText="1"/>
    </xf>
    <xf numFmtId="0" fontId="2" fillId="0" borderId="0" xfId="0" applyFont="1" applyAlignment="1">
      <alignment horizontal="center" vertical="center" wrapText="1"/>
    </xf>
    <xf numFmtId="0" fontId="15" fillId="11"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 fillId="12" borderId="0" xfId="0" applyFont="1" applyFill="1" applyBorder="1"/>
    <xf numFmtId="0" fontId="5" fillId="12" borderId="1" xfId="0" applyFont="1" applyFill="1" applyBorder="1" applyAlignment="1">
      <alignment horizontal="left" vertical="center" wrapText="1"/>
    </xf>
    <xf numFmtId="0" fontId="3" fillId="12" borderId="0" xfId="0" applyFont="1" applyFill="1"/>
    <xf numFmtId="0" fontId="2" fillId="12" borderId="0" xfId="0" applyFont="1" applyFill="1"/>
    <xf numFmtId="164" fontId="4" fillId="12" borderId="1" xfId="0" applyNumberFormat="1" applyFont="1" applyFill="1" applyBorder="1" applyAlignment="1">
      <alignment horizontal="left" vertical="center" wrapText="1"/>
    </xf>
    <xf numFmtId="0" fontId="17" fillId="0" borderId="0" xfId="0" applyFont="1"/>
    <xf numFmtId="0" fontId="17" fillId="12" borderId="0" xfId="0" applyFont="1" applyFill="1"/>
    <xf numFmtId="0" fontId="18" fillId="11" borderId="16" xfId="0" applyFont="1" applyFill="1" applyBorder="1" applyAlignment="1">
      <alignment horizontal="center"/>
    </xf>
    <xf numFmtId="0" fontId="18" fillId="12" borderId="0" xfId="0" applyFont="1" applyFill="1" applyBorder="1" applyAlignment="1">
      <alignment horizontal="center"/>
    </xf>
    <xf numFmtId="0" fontId="13" fillId="11" borderId="1" xfId="0" applyFont="1" applyFill="1" applyBorder="1" applyAlignment="1">
      <alignment horizontal="center" vertical="center" wrapText="1"/>
    </xf>
    <xf numFmtId="3" fontId="3" fillId="12" borderId="1" xfId="0" applyNumberFormat="1" applyFont="1" applyFill="1" applyBorder="1" applyAlignment="1">
      <alignment horizontal="center" vertical="center"/>
    </xf>
    <xf numFmtId="3" fontId="2" fillId="12" borderId="1" xfId="0" applyNumberFormat="1" applyFont="1" applyFill="1" applyBorder="1" applyAlignment="1">
      <alignment horizontal="center" vertical="center"/>
    </xf>
    <xf numFmtId="0" fontId="4" fillId="12" borderId="1" xfId="0" applyFont="1" applyFill="1" applyBorder="1" applyAlignment="1">
      <alignment horizontal="justify" vertical="top" wrapText="1"/>
    </xf>
    <xf numFmtId="0" fontId="5" fillId="12" borderId="1" xfId="0" applyFont="1" applyFill="1" applyBorder="1" applyAlignment="1">
      <alignment horizontal="justify" vertical="top" wrapText="1"/>
    </xf>
    <xf numFmtId="0" fontId="4" fillId="12" borderId="6" xfId="0" applyFont="1" applyFill="1" applyBorder="1" applyAlignment="1">
      <alignment vertical="top" wrapText="1"/>
    </xf>
    <xf numFmtId="0" fontId="22" fillId="0" borderId="0" xfId="0" applyFont="1"/>
    <xf numFmtId="164" fontId="4" fillId="12" borderId="4" xfId="0" applyNumberFormat="1" applyFont="1" applyFill="1" applyBorder="1" applyAlignment="1">
      <alignment horizontal="center" vertical="center" wrapText="1"/>
    </xf>
    <xf numFmtId="164" fontId="4" fillId="12" borderId="6" xfId="0" applyNumberFormat="1" applyFont="1" applyFill="1" applyBorder="1" applyAlignment="1">
      <alignment horizontal="center" vertical="center" wrapText="1"/>
    </xf>
    <xf numFmtId="164" fontId="4" fillId="12" borderId="5" xfId="0" applyNumberFormat="1" applyFont="1" applyFill="1" applyBorder="1" applyAlignment="1">
      <alignment horizontal="center" vertical="center" wrapText="1"/>
    </xf>
    <xf numFmtId="0" fontId="18" fillId="11" borderId="15" xfId="0" applyFont="1" applyFill="1" applyBorder="1" applyAlignment="1">
      <alignment horizontal="center"/>
    </xf>
    <xf numFmtId="0" fontId="18" fillId="11" borderId="14" xfId="0" applyFont="1" applyFill="1" applyBorder="1" applyAlignment="1">
      <alignment horizontal="center"/>
    </xf>
    <xf numFmtId="0" fontId="18" fillId="11" borderId="16" xfId="0" applyFont="1" applyFill="1" applyBorder="1" applyAlignment="1">
      <alignment horizontal="center"/>
    </xf>
    <xf numFmtId="0" fontId="18" fillId="11" borderId="0" xfId="0" applyFont="1" applyFill="1" applyBorder="1" applyAlignment="1">
      <alignment horizontal="center"/>
    </xf>
    <xf numFmtId="0" fontId="19" fillId="11" borderId="10" xfId="0" applyFont="1" applyFill="1" applyBorder="1" applyAlignment="1">
      <alignment horizontal="center"/>
    </xf>
    <xf numFmtId="0" fontId="19" fillId="11" borderId="2" xfId="0" applyFont="1" applyFill="1" applyBorder="1" applyAlignment="1">
      <alignment horizontal="center"/>
    </xf>
    <xf numFmtId="164" fontId="4" fillId="12" borderId="1"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readingOrder="1"/>
    </xf>
    <xf numFmtId="10" fontId="4" fillId="0" borderId="5" xfId="0" applyNumberFormat="1" applyFont="1" applyFill="1" applyBorder="1" applyAlignment="1">
      <alignment horizontal="center" vertical="center" wrapText="1" readingOrder="1"/>
    </xf>
    <xf numFmtId="164" fontId="4" fillId="0"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wrapText="1"/>
    </xf>
    <xf numFmtId="10" fontId="4" fillId="0" borderId="6" xfId="0" applyNumberFormat="1" applyFont="1" applyFill="1" applyBorder="1" applyAlignment="1">
      <alignment horizontal="center" vertical="center" wrapText="1" readingOrder="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164" fontId="4" fillId="8" borderId="4" xfId="0" applyNumberFormat="1" applyFont="1" applyFill="1" applyBorder="1" applyAlignment="1">
      <alignment horizontal="center" vertical="center" wrapText="1"/>
    </xf>
    <xf numFmtId="164" fontId="4" fillId="8" borderId="5" xfId="0" applyNumberFormat="1" applyFont="1" applyFill="1" applyBorder="1" applyAlignment="1">
      <alignment horizontal="center" vertical="center" wrapText="1"/>
    </xf>
    <xf numFmtId="164" fontId="4" fillId="8" borderId="6"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14" fontId="9" fillId="0" borderId="7" xfId="3" applyNumberFormat="1" applyFont="1" applyBorder="1" applyAlignment="1">
      <alignment horizontal="center" vertical="center"/>
    </xf>
    <xf numFmtId="14" fontId="9" fillId="0" borderId="8" xfId="3" applyNumberFormat="1" applyFont="1" applyBorder="1" applyAlignment="1">
      <alignment horizontal="center" vertical="center"/>
    </xf>
    <xf numFmtId="14" fontId="9" fillId="0" borderId="9" xfId="3" applyNumberFormat="1" applyFont="1" applyBorder="1" applyAlignment="1">
      <alignment horizontal="center" vertical="center"/>
    </xf>
    <xf numFmtId="0" fontId="11" fillId="3" borderId="11" xfId="2" applyFont="1" applyFill="1" applyBorder="1" applyAlignment="1">
      <alignment horizontal="left" vertical="center" wrapText="1"/>
    </xf>
    <xf numFmtId="0" fontId="11" fillId="3" borderId="12" xfId="2" applyFont="1" applyFill="1" applyBorder="1" applyAlignment="1">
      <alignment horizontal="left" vertical="center" wrapText="1"/>
    </xf>
    <xf numFmtId="0" fontId="11" fillId="3" borderId="13" xfId="2"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7" fillId="2" borderId="0" xfId="2"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1" fillId="3" borderId="3" xfId="2" applyFont="1" applyFill="1" applyBorder="1" applyAlignment="1">
      <alignment horizontal="left" vertical="center" wrapText="1" inden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Fill="1" applyBorder="1" applyAlignment="1">
      <alignment horizontal="center" vertical="center" wrapText="1"/>
    </xf>
    <xf numFmtId="14" fontId="4" fillId="0" borderId="4"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14" fontId="4" fillId="0" borderId="5" xfId="0" applyNumberFormat="1" applyFont="1" applyFill="1" applyBorder="1" applyAlignment="1">
      <alignment horizontal="center" vertical="center"/>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4">
    <cellStyle name="Normal" xfId="0" builtinId="0"/>
    <cellStyle name="Normal 3" xfId="3" xr:uid="{00000000-0005-0000-0000-000001000000}"/>
    <cellStyle name="Normal_Fac 17 - 001" xfId="2" xr:uid="{00000000-0005-0000-0000-000002000000}"/>
    <cellStyle name="Porcentaje" xfId="1" builtinId="5"/>
  </cellStyles>
  <dxfs count="0"/>
  <tableStyles count="0" defaultTableStyle="TableStyleMedium2" defaultPivotStyle="PivotStyleLight16"/>
  <colors>
    <mruColors>
      <color rgb="FFC711BA"/>
      <color rgb="FF00206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1591849</xdr:colOff>
      <xdr:row>1</xdr:row>
      <xdr:rowOff>9063</xdr:rowOff>
    </xdr:from>
    <xdr:to>
      <xdr:col>19</xdr:col>
      <xdr:colOff>561061</xdr:colOff>
      <xdr:row>3</xdr:row>
      <xdr:rowOff>356046</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1696233" y="100399"/>
          <a:ext cx="22507705" cy="1103763"/>
        </a:xfrm>
        <a:prstGeom prst="roundRect">
          <a:avLst/>
        </a:prstGeom>
        <a:ln w="38100">
          <a:solidFill>
            <a:srgbClr val="00206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800" b="1" baseline="0">
              <a:solidFill>
                <a:srgbClr val="002060"/>
              </a:solidFill>
              <a:latin typeface="Museo Sans Condensed" panose="02000000000000000000" pitchFamily="2" charset="0"/>
            </a:rPr>
            <a:t>FORMATO PLAN DE</a:t>
          </a:r>
        </a:p>
        <a:p>
          <a:pPr algn="ctr"/>
          <a:r>
            <a:rPr lang="es-CO" sz="2800" b="1" baseline="0">
              <a:solidFill>
                <a:srgbClr val="002060"/>
              </a:solidFill>
              <a:latin typeface="Museo Sans Condensed" panose="02000000000000000000" pitchFamily="2" charset="0"/>
            </a:rPr>
            <a:t>ACCIÓN INSTITUCIONAL</a:t>
          </a:r>
        </a:p>
      </xdr:txBody>
    </xdr:sp>
    <xdr:clientData/>
  </xdr:twoCellAnchor>
  <xdr:twoCellAnchor editAs="oneCell">
    <xdr:from>
      <xdr:col>1</xdr:col>
      <xdr:colOff>79990</xdr:colOff>
      <xdr:row>1</xdr:row>
      <xdr:rowOff>66870</xdr:rowOff>
    </xdr:from>
    <xdr:to>
      <xdr:col>1</xdr:col>
      <xdr:colOff>1399882</xdr:colOff>
      <xdr:row>3</xdr:row>
      <xdr:rowOff>357128</xdr:rowOff>
    </xdr:to>
    <xdr:pic>
      <xdr:nvPicPr>
        <xdr:cNvPr id="3" name="Imagen 2" descr="Descripción: Descripción: Descripción: PROCEDIMIENTO-03.pn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84374" y="158206"/>
          <a:ext cx="1319892" cy="1047038"/>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1702</xdr:colOff>
      <xdr:row>1</xdr:row>
      <xdr:rowOff>71438</xdr:rowOff>
    </xdr:from>
    <xdr:to>
      <xdr:col>2</xdr:col>
      <xdr:colOff>595312</xdr:colOff>
      <xdr:row>3</xdr:row>
      <xdr:rowOff>357188</xdr:rowOff>
    </xdr:to>
    <xdr:pic>
      <xdr:nvPicPr>
        <xdr:cNvPr id="3" name="Imagen 2" descr="Descripción: Descripción: Descripción: PROCEDIMIENTO-03.png">
          <a:extLst>
            <a:ext uri="{FF2B5EF4-FFF2-40B4-BE49-F238E27FC236}">
              <a16:creationId xmlns:a16="http://schemas.microsoft.com/office/drawing/2014/main" id="{D3D6EE16-66FA-4991-ADDA-BA22B26056A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08858" y="166688"/>
          <a:ext cx="1391329" cy="1047750"/>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2</xdr:col>
      <xdr:colOff>678657</xdr:colOff>
      <xdr:row>1</xdr:row>
      <xdr:rowOff>35719</xdr:rowOff>
    </xdr:from>
    <xdr:to>
      <xdr:col>33</xdr:col>
      <xdr:colOff>797718</xdr:colOff>
      <xdr:row>4</xdr:row>
      <xdr:rowOff>1702</xdr:rowOff>
    </xdr:to>
    <xdr:sp macro="" textlink="">
      <xdr:nvSpPr>
        <xdr:cNvPr id="4" name="1 Rectángulo redondeado">
          <a:extLst>
            <a:ext uri="{FF2B5EF4-FFF2-40B4-BE49-F238E27FC236}">
              <a16:creationId xmlns:a16="http://schemas.microsoft.com/office/drawing/2014/main" id="{E5A5FA11-0648-4718-B9D5-4D67B85531E3}"/>
            </a:ext>
          </a:extLst>
        </xdr:cNvPr>
        <xdr:cNvSpPr/>
      </xdr:nvSpPr>
      <xdr:spPr>
        <a:xfrm>
          <a:off x="1583532" y="130969"/>
          <a:ext cx="29860874" cy="1108983"/>
        </a:xfrm>
        <a:prstGeom prst="roundRect">
          <a:avLst/>
        </a:prstGeom>
        <a:ln w="38100">
          <a:solidFill>
            <a:srgbClr val="00206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800" b="1" baseline="0">
              <a:solidFill>
                <a:srgbClr val="002060"/>
              </a:solidFill>
              <a:latin typeface="Museo Sans Condensed" panose="02000000000000000000" pitchFamily="2" charset="0"/>
            </a:rPr>
            <a:t>FORMATO</a:t>
          </a:r>
        </a:p>
        <a:p>
          <a:pPr algn="ctr"/>
          <a:r>
            <a:rPr lang="es-CO" sz="2800" b="1" baseline="0">
              <a:solidFill>
                <a:srgbClr val="002060"/>
              </a:solidFill>
              <a:latin typeface="Museo Sans Condensed" panose="02000000000000000000" pitchFamily="2" charset="0"/>
            </a:rPr>
            <a:t>ACCIÓN INSTITUCIONAL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303D9-C870-4349-9C2F-BBE16B804EE2}">
  <dimension ref="A1:GV24"/>
  <sheetViews>
    <sheetView showGridLines="0" tabSelected="1" topLeftCell="E7" zoomScale="72" zoomScaleNormal="72" workbookViewId="0">
      <selection activeCell="F11" sqref="F11"/>
    </sheetView>
  </sheetViews>
  <sheetFormatPr baseColWidth="10" defaultColWidth="11.453125" defaultRowHeight="14.5"/>
  <cols>
    <col min="1" max="1" width="4.7265625" style="1" customWidth="1"/>
    <col min="2" max="2" width="45.1796875" style="1" customWidth="1"/>
    <col min="3" max="3" width="33.26953125" style="1" customWidth="1"/>
    <col min="4" max="4" width="26.08984375" style="1" customWidth="1"/>
    <col min="5" max="5" width="34.26953125" style="1" customWidth="1"/>
    <col min="6" max="6" width="58.1796875" style="1" customWidth="1"/>
    <col min="7" max="7" width="58.1796875" style="1" hidden="1" customWidth="1"/>
    <col min="8" max="9" width="20.453125" style="1" customWidth="1"/>
    <col min="10" max="10" width="121.7265625" style="1" customWidth="1"/>
    <col min="11" max="16384" width="11.453125" style="1"/>
  </cols>
  <sheetData>
    <row r="1" spans="1:204" ht="25.5" customHeight="1">
      <c r="A1" s="77"/>
      <c r="B1" s="77"/>
      <c r="C1" s="77"/>
      <c r="D1" s="77"/>
      <c r="E1" s="77"/>
      <c r="F1" s="77"/>
      <c r="G1" s="77"/>
      <c r="H1" s="12"/>
      <c r="I1" s="12"/>
      <c r="J1" s="12"/>
      <c r="K1" s="12"/>
      <c r="L1" s="77"/>
      <c r="M1" s="77"/>
      <c r="N1" s="77"/>
      <c r="O1" s="77"/>
      <c r="P1" s="77"/>
      <c r="Q1" s="77"/>
      <c r="R1" s="77"/>
      <c r="S1" s="77"/>
      <c r="T1" s="77"/>
      <c r="U1" s="77"/>
      <c r="V1" s="5"/>
      <c r="W1" s="5"/>
      <c r="X1" s="5"/>
      <c r="Y1" s="5"/>
      <c r="Z1" s="5"/>
      <c r="AA1" s="5"/>
      <c r="AB1" s="5"/>
      <c r="AC1" s="10"/>
      <c r="AD1" s="10"/>
      <c r="AE1" s="10"/>
      <c r="AF1" s="10"/>
      <c r="AG1" s="10"/>
      <c r="AH1" s="10"/>
      <c r="AI1" s="11"/>
      <c r="AJ1" s="11"/>
      <c r="AK1" s="11"/>
      <c r="AL1" s="11"/>
      <c r="AM1" s="11"/>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7"/>
    </row>
    <row r="2" spans="1:204" s="86" customFormat="1" ht="31">
      <c r="B2" s="100" t="s">
        <v>215</v>
      </c>
      <c r="C2" s="101"/>
      <c r="D2" s="101"/>
      <c r="E2" s="101"/>
      <c r="F2" s="101"/>
      <c r="G2" s="101"/>
      <c r="H2" s="101"/>
      <c r="I2" s="101"/>
      <c r="J2" s="101"/>
    </row>
    <row r="3" spans="1:204" s="87" customFormat="1" ht="4.5" customHeight="1">
      <c r="B3" s="88"/>
      <c r="C3" s="89"/>
      <c r="D3" s="89"/>
      <c r="E3" s="89"/>
      <c r="F3" s="89"/>
      <c r="G3" s="89"/>
      <c r="H3" s="89"/>
      <c r="I3" s="89"/>
      <c r="J3" s="89"/>
    </row>
    <row r="4" spans="1:204" s="86" customFormat="1" ht="31">
      <c r="B4" s="102" t="s">
        <v>216</v>
      </c>
      <c r="C4" s="103"/>
      <c r="D4" s="103"/>
      <c r="E4" s="103"/>
      <c r="F4" s="103"/>
      <c r="G4" s="103"/>
      <c r="H4" s="103"/>
      <c r="I4" s="103"/>
      <c r="J4" s="103"/>
    </row>
    <row r="5" spans="1:204" s="87" customFormat="1" ht="3.75" customHeight="1">
      <c r="B5" s="88"/>
      <c r="C5" s="89"/>
      <c r="D5" s="89"/>
      <c r="E5" s="89"/>
      <c r="F5" s="89"/>
      <c r="G5" s="89"/>
      <c r="H5" s="89"/>
      <c r="I5" s="89"/>
      <c r="J5" s="89"/>
    </row>
    <row r="6" spans="1:204" s="86" customFormat="1" ht="23">
      <c r="B6" s="104" t="s">
        <v>230</v>
      </c>
      <c r="C6" s="105"/>
      <c r="D6" s="105"/>
      <c r="E6" s="105"/>
      <c r="F6" s="105"/>
      <c r="G6" s="105"/>
      <c r="H6" s="105"/>
      <c r="I6" s="105"/>
      <c r="J6" s="105"/>
    </row>
    <row r="7" spans="1:204" ht="7.5" customHeight="1">
      <c r="A7" s="8"/>
      <c r="B7" s="77"/>
      <c r="C7" s="77"/>
      <c r="D7" s="77"/>
      <c r="E7" s="77"/>
      <c r="F7" s="77"/>
      <c r="G7" s="77"/>
      <c r="H7" s="12"/>
      <c r="I7" s="12"/>
      <c r="J7" s="12"/>
      <c r="K7" s="12"/>
      <c r="L7" s="77"/>
      <c r="M7" s="77"/>
      <c r="N7" s="77"/>
      <c r="O7" s="77"/>
      <c r="P7" s="77"/>
      <c r="Q7" s="77"/>
      <c r="R7" s="77"/>
      <c r="S7" s="77"/>
      <c r="T7" s="77"/>
      <c r="U7" s="77"/>
      <c r="V7" s="5"/>
      <c r="W7" s="5"/>
      <c r="X7" s="5"/>
      <c r="Y7" s="5"/>
      <c r="Z7" s="5"/>
      <c r="AA7" s="5"/>
      <c r="AB7" s="5"/>
      <c r="AC7" s="10"/>
      <c r="AD7" s="10"/>
      <c r="AE7" s="10"/>
      <c r="AF7" s="10"/>
      <c r="AG7" s="10"/>
      <c r="AH7" s="10"/>
      <c r="AI7" s="11"/>
      <c r="AJ7" s="11"/>
      <c r="AK7" s="11"/>
      <c r="AL7" s="11"/>
      <c r="AM7" s="11"/>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7"/>
    </row>
    <row r="8" spans="1:204" ht="12.75" customHeight="1"/>
    <row r="9" spans="1:204" s="78" customFormat="1" ht="73.5" customHeight="1">
      <c r="B9" s="80" t="s">
        <v>210</v>
      </c>
      <c r="C9" s="79" t="s">
        <v>222</v>
      </c>
      <c r="D9" s="80" t="s">
        <v>229</v>
      </c>
      <c r="E9" s="80" t="s">
        <v>206</v>
      </c>
      <c r="F9" s="80" t="s">
        <v>231</v>
      </c>
      <c r="G9" s="90" t="s">
        <v>207</v>
      </c>
      <c r="H9" s="80" t="s">
        <v>232</v>
      </c>
      <c r="I9" s="80" t="s">
        <v>209</v>
      </c>
      <c r="J9" s="80" t="s">
        <v>208</v>
      </c>
    </row>
    <row r="10" spans="1:204" s="83" customFormat="1" ht="147.5" customHeight="1">
      <c r="A10" s="81"/>
      <c r="B10" s="97" t="s">
        <v>219</v>
      </c>
      <c r="C10" s="97" t="s">
        <v>228</v>
      </c>
      <c r="D10" s="97" t="s">
        <v>226</v>
      </c>
      <c r="E10" s="106" t="s">
        <v>40</v>
      </c>
      <c r="F10" s="82" t="s">
        <v>211</v>
      </c>
      <c r="G10" s="82"/>
      <c r="H10" s="91">
        <v>472</v>
      </c>
      <c r="I10" s="91">
        <v>471</v>
      </c>
      <c r="J10" s="94" t="s">
        <v>233</v>
      </c>
    </row>
    <row r="11" spans="1:204" s="83" customFormat="1" ht="135" customHeight="1">
      <c r="A11" s="81"/>
      <c r="B11" s="98"/>
      <c r="C11" s="98"/>
      <c r="D11" s="98"/>
      <c r="E11" s="106"/>
      <c r="F11" s="82" t="s">
        <v>212</v>
      </c>
      <c r="G11" s="82"/>
      <c r="H11" s="91">
        <v>4456</v>
      </c>
      <c r="I11" s="91">
        <v>4247</v>
      </c>
      <c r="J11" s="93" t="s">
        <v>234</v>
      </c>
    </row>
    <row r="12" spans="1:204" s="84" customFormat="1" ht="177.5" customHeight="1">
      <c r="B12" s="98"/>
      <c r="C12" s="98"/>
      <c r="D12" s="98"/>
      <c r="E12" s="106"/>
      <c r="F12" s="85" t="s">
        <v>213</v>
      </c>
      <c r="G12" s="85"/>
      <c r="H12" s="92">
        <v>2507</v>
      </c>
      <c r="I12" s="92">
        <v>2484</v>
      </c>
      <c r="J12" s="95" t="s">
        <v>235</v>
      </c>
    </row>
    <row r="13" spans="1:204" s="84" customFormat="1" ht="58" customHeight="1">
      <c r="B13" s="99"/>
      <c r="C13" s="98"/>
      <c r="D13" s="98"/>
      <c r="E13" s="106"/>
      <c r="F13" s="85" t="s">
        <v>214</v>
      </c>
      <c r="G13" s="85"/>
      <c r="H13" s="92">
        <v>1321</v>
      </c>
      <c r="I13" s="92">
        <v>1313</v>
      </c>
      <c r="J13" s="93" t="s">
        <v>223</v>
      </c>
    </row>
    <row r="14" spans="1:204" s="84" customFormat="1" ht="71.5" customHeight="1">
      <c r="B14" s="97" t="s">
        <v>220</v>
      </c>
      <c r="C14" s="98"/>
      <c r="D14" s="98"/>
      <c r="E14" s="106" t="s">
        <v>88</v>
      </c>
      <c r="F14" s="85" t="s">
        <v>217</v>
      </c>
      <c r="G14" s="85"/>
      <c r="H14" s="92">
        <v>2885</v>
      </c>
      <c r="I14" s="92">
        <v>2745</v>
      </c>
      <c r="J14" s="85" t="s">
        <v>221</v>
      </c>
    </row>
    <row r="15" spans="1:204" s="84" customFormat="1" ht="74.5" customHeight="1">
      <c r="B15" s="98"/>
      <c r="C15" s="98"/>
      <c r="D15" s="98"/>
      <c r="E15" s="106"/>
      <c r="F15" s="85" t="s">
        <v>227</v>
      </c>
      <c r="G15" s="85"/>
      <c r="H15" s="92">
        <v>1145</v>
      </c>
      <c r="I15" s="92">
        <v>1055</v>
      </c>
      <c r="J15" s="85" t="s">
        <v>224</v>
      </c>
    </row>
    <row r="16" spans="1:204" s="84" customFormat="1" ht="192.5" customHeight="1">
      <c r="B16" s="99"/>
      <c r="C16" s="99"/>
      <c r="D16" s="99"/>
      <c r="E16" s="106"/>
      <c r="F16" s="85" t="s">
        <v>218</v>
      </c>
      <c r="G16" s="85"/>
      <c r="H16" s="92">
        <v>970</v>
      </c>
      <c r="I16" s="92">
        <v>943</v>
      </c>
      <c r="J16" s="85" t="s">
        <v>225</v>
      </c>
    </row>
    <row r="22" spans="8:10" ht="14" customHeight="1">
      <c r="H22" s="96"/>
      <c r="I22" s="96"/>
      <c r="J22" s="96"/>
    </row>
    <row r="23" spans="8:10">
      <c r="H23" s="96"/>
      <c r="I23" s="96"/>
      <c r="J23" s="96"/>
    </row>
    <row r="24" spans="8:10">
      <c r="H24" s="96"/>
      <c r="I24" s="96"/>
      <c r="J24" s="96"/>
    </row>
  </sheetData>
  <mergeCells count="9">
    <mergeCell ref="C10:C16"/>
    <mergeCell ref="D10:D16"/>
    <mergeCell ref="B2:J2"/>
    <mergeCell ref="B4:J4"/>
    <mergeCell ref="B6:J6"/>
    <mergeCell ref="E14:E16"/>
    <mergeCell ref="B10:B13"/>
    <mergeCell ref="B14:B16"/>
    <mergeCell ref="E10:E13"/>
  </mergeCells>
  <pageMargins left="0.39370078740157483" right="0.39370078740157483" top="0.39370078740157483" bottom="0.39370078740157483" header="0" footer="0"/>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S63"/>
  <sheetViews>
    <sheetView showGridLines="0" topLeftCell="A7" zoomScale="66" zoomScaleNormal="66" workbookViewId="0">
      <pane ySplit="2" topLeftCell="A24" activePane="bottomLeft" state="frozen"/>
      <selection activeCell="K7" sqref="K7"/>
      <selection pane="bottomLeft" activeCell="C32" sqref="C32:C34"/>
    </sheetView>
  </sheetViews>
  <sheetFormatPr baseColWidth="10" defaultColWidth="11.453125" defaultRowHeight="14.5"/>
  <cols>
    <col min="1" max="1" width="1.54296875" style="1" customWidth="1"/>
    <col min="2" max="2" width="30.453125" style="1" customWidth="1"/>
    <col min="3" max="3" width="36.81640625" style="1" customWidth="1"/>
    <col min="4" max="4" width="18" style="1" customWidth="1"/>
    <col min="5" max="5" width="19.54296875" style="1" customWidth="1"/>
    <col min="6" max="6" width="29.26953125" style="1" customWidth="1"/>
    <col min="7" max="7" width="22.26953125" style="1" customWidth="1"/>
    <col min="8" max="8" width="16" style="1" customWidth="1"/>
    <col min="9" max="9" width="17.26953125" style="1" customWidth="1"/>
    <col min="10" max="10" width="42.453125" style="16" customWidth="1"/>
    <col min="11" max="11" width="23.26953125" style="1" customWidth="1"/>
    <col min="12" max="12" width="13.81640625" style="1" customWidth="1"/>
    <col min="13" max="14" width="11.26953125" style="1" customWidth="1"/>
    <col min="15" max="15" width="13.26953125" style="1" customWidth="1"/>
    <col min="16" max="17" width="11.453125" style="1" customWidth="1"/>
    <col min="18" max="18" width="12.453125" style="1" customWidth="1"/>
    <col min="19" max="19" width="12.453125" style="27" customWidth="1"/>
    <col min="20" max="20" width="12.453125" style="1" customWidth="1"/>
    <col min="21" max="21" width="12.81640625" style="1" customWidth="1"/>
    <col min="22" max="23" width="10.7265625" style="1" customWidth="1"/>
    <col min="24" max="24" width="10.1796875" style="1" customWidth="1"/>
    <col min="25" max="25" width="10.81640625" style="1" customWidth="1"/>
    <col min="26" max="26" width="9.453125" style="1" customWidth="1"/>
    <col min="27" max="27" width="8.453125" style="1" customWidth="1"/>
    <col min="28" max="28" width="11" style="1" customWidth="1"/>
    <col min="29" max="29" width="9.54296875" style="1" customWidth="1"/>
    <col min="30" max="16384" width="11.453125" style="1"/>
  </cols>
  <sheetData>
    <row r="1" spans="1:227" ht="7.5" customHeight="1">
      <c r="A1" s="8"/>
      <c r="B1" s="28"/>
      <c r="C1" s="28"/>
      <c r="D1" s="28"/>
      <c r="E1" s="28"/>
      <c r="F1" s="29"/>
      <c r="G1" s="28"/>
      <c r="H1" s="28"/>
      <c r="I1" s="28"/>
      <c r="J1" s="15"/>
      <c r="K1" s="51"/>
      <c r="L1" s="51"/>
      <c r="M1" s="51"/>
      <c r="N1" s="51"/>
      <c r="O1" s="51"/>
      <c r="P1" s="51"/>
      <c r="Q1" s="51"/>
      <c r="R1" s="51"/>
      <c r="S1" s="56"/>
      <c r="T1" s="51"/>
      <c r="AD1" s="12"/>
      <c r="AE1" s="12"/>
      <c r="AF1" s="12"/>
      <c r="AG1" s="12"/>
      <c r="AH1" s="12"/>
      <c r="AI1" s="28"/>
      <c r="AJ1" s="28"/>
      <c r="AK1" s="28"/>
      <c r="AL1" s="28"/>
      <c r="AM1" s="28"/>
      <c r="AN1" s="28"/>
      <c r="AO1" s="28"/>
      <c r="AP1" s="28"/>
      <c r="AQ1" s="28"/>
      <c r="AR1" s="28"/>
      <c r="AS1" s="5"/>
      <c r="AT1" s="5"/>
      <c r="AU1" s="5"/>
      <c r="AV1" s="5"/>
      <c r="AW1" s="5"/>
      <c r="AX1" s="5"/>
      <c r="AY1" s="5"/>
      <c r="AZ1" s="10"/>
      <c r="BA1" s="10"/>
      <c r="BB1" s="10"/>
      <c r="BC1" s="10"/>
      <c r="BD1" s="10"/>
      <c r="BE1" s="10"/>
      <c r="BF1" s="11"/>
      <c r="BG1" s="11"/>
      <c r="BH1" s="11"/>
      <c r="BI1" s="11"/>
      <c r="BJ1" s="11"/>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7"/>
    </row>
    <row r="2" spans="1:227" ht="30" customHeight="1">
      <c r="A2" s="141"/>
      <c r="B2" s="141"/>
      <c r="C2" s="141"/>
      <c r="D2" s="141"/>
      <c r="E2" s="12"/>
      <c r="F2" s="12"/>
      <c r="G2" s="12"/>
      <c r="H2" s="12"/>
      <c r="I2" s="12"/>
      <c r="J2" s="15"/>
      <c r="K2" s="12"/>
      <c r="L2" s="12"/>
      <c r="M2" s="12"/>
      <c r="N2" s="12"/>
      <c r="O2" s="12"/>
      <c r="P2" s="12"/>
      <c r="Q2" s="12"/>
      <c r="R2" s="12"/>
      <c r="S2" s="57"/>
      <c r="T2" s="12"/>
      <c r="U2" s="13" t="s">
        <v>4</v>
      </c>
      <c r="V2" s="128" t="s">
        <v>8</v>
      </c>
      <c r="W2" s="129"/>
      <c r="X2" s="129"/>
      <c r="Y2" s="129"/>
      <c r="Z2" s="130"/>
      <c r="AA2" s="12"/>
      <c r="AB2" s="12"/>
      <c r="AC2" s="12"/>
      <c r="AD2" s="12"/>
      <c r="AE2" s="12"/>
      <c r="AF2" s="12"/>
      <c r="AG2" s="12"/>
      <c r="AH2" s="12"/>
      <c r="AI2" s="12"/>
      <c r="AJ2" s="12"/>
      <c r="AK2" s="12"/>
      <c r="AL2" s="12"/>
      <c r="AM2" s="12"/>
      <c r="AN2" s="12"/>
      <c r="AO2" s="12"/>
      <c r="AP2" s="12"/>
      <c r="AQ2" s="12"/>
      <c r="AR2" s="12"/>
      <c r="AS2" s="5"/>
      <c r="AT2" s="5"/>
      <c r="AU2" s="5"/>
      <c r="AV2" s="5"/>
      <c r="AW2" s="5"/>
      <c r="AX2" s="5"/>
      <c r="AY2" s="5"/>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7"/>
    </row>
    <row r="3" spans="1:227" ht="30" customHeight="1">
      <c r="A3" s="141"/>
      <c r="B3" s="141"/>
      <c r="C3" s="141"/>
      <c r="D3" s="141"/>
      <c r="E3" s="12"/>
      <c r="F3" s="12"/>
      <c r="G3" s="12"/>
      <c r="H3" s="12"/>
      <c r="I3" s="12"/>
      <c r="J3" s="15"/>
      <c r="K3" s="12"/>
      <c r="L3" s="12"/>
      <c r="M3" s="12"/>
      <c r="N3" s="12"/>
      <c r="O3" s="12"/>
      <c r="P3" s="12"/>
      <c r="Q3" s="12"/>
      <c r="R3" s="12"/>
      <c r="S3" s="57"/>
      <c r="T3" s="12"/>
      <c r="U3" s="13" t="s">
        <v>5</v>
      </c>
      <c r="V3" s="128">
        <v>1</v>
      </c>
      <c r="W3" s="129"/>
      <c r="X3" s="129"/>
      <c r="Y3" s="129"/>
      <c r="Z3" s="130"/>
      <c r="AA3" s="12"/>
      <c r="AB3" s="12"/>
      <c r="AC3" s="12"/>
      <c r="AD3" s="12"/>
      <c r="AE3" s="12"/>
      <c r="AF3" s="12"/>
      <c r="AG3" s="12"/>
      <c r="AH3" s="12"/>
      <c r="AI3" s="12"/>
      <c r="AJ3" s="12"/>
      <c r="AK3" s="12"/>
      <c r="AL3" s="12"/>
      <c r="AM3" s="12"/>
      <c r="AN3" s="12"/>
      <c r="AO3" s="12"/>
      <c r="AP3" s="12"/>
      <c r="AQ3" s="12"/>
      <c r="AR3" s="12"/>
      <c r="AS3" s="5"/>
      <c r="AT3" s="5"/>
      <c r="AU3" s="5"/>
      <c r="AV3" s="5"/>
      <c r="AW3" s="5"/>
      <c r="AX3" s="5"/>
      <c r="AY3" s="5"/>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7"/>
    </row>
    <row r="4" spans="1:227" ht="38.25" customHeight="1">
      <c r="A4" s="141"/>
      <c r="B4" s="141"/>
      <c r="C4" s="141"/>
      <c r="D4" s="141"/>
      <c r="E4" s="12"/>
      <c r="F4" s="12"/>
      <c r="G4" s="12"/>
      <c r="H4" s="12"/>
      <c r="I4" s="12"/>
      <c r="J4" s="15"/>
      <c r="K4" s="12"/>
      <c r="L4" s="12"/>
      <c r="M4" s="12"/>
      <c r="N4" s="12"/>
      <c r="O4" s="12"/>
      <c r="P4" s="12"/>
      <c r="Q4" s="12"/>
      <c r="R4" s="12"/>
      <c r="S4" s="57"/>
      <c r="T4" s="12"/>
      <c r="U4" s="55" t="s">
        <v>6</v>
      </c>
      <c r="V4" s="131">
        <v>43495</v>
      </c>
      <c r="W4" s="132"/>
      <c r="X4" s="132"/>
      <c r="Y4" s="132"/>
      <c r="Z4" s="133"/>
      <c r="AA4" s="12"/>
      <c r="AB4" s="12"/>
      <c r="AC4" s="12"/>
      <c r="AD4" s="12"/>
      <c r="AE4" s="12"/>
      <c r="AF4" s="12"/>
      <c r="AG4" s="12"/>
      <c r="AH4" s="12"/>
      <c r="AI4" s="12"/>
      <c r="AJ4" s="12"/>
      <c r="AK4" s="12"/>
      <c r="AL4" s="12"/>
      <c r="AM4" s="12"/>
      <c r="AN4" s="12"/>
      <c r="AO4" s="12"/>
      <c r="AP4" s="12"/>
      <c r="AQ4" s="12"/>
      <c r="AR4" s="12"/>
      <c r="AS4" s="5"/>
      <c r="AT4" s="5"/>
      <c r="AU4" s="5"/>
      <c r="AV4" s="5"/>
      <c r="AW4" s="5"/>
      <c r="AX4" s="5"/>
      <c r="AY4" s="5"/>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7"/>
    </row>
    <row r="5" spans="1:227" ht="7.5" customHeight="1">
      <c r="A5" s="8"/>
      <c r="B5" s="9"/>
      <c r="C5" s="9"/>
      <c r="D5" s="9"/>
      <c r="E5" s="9"/>
      <c r="F5" s="29"/>
      <c r="G5" s="9"/>
      <c r="H5" s="9"/>
      <c r="I5" s="9"/>
      <c r="J5" s="15"/>
      <c r="K5" s="51"/>
      <c r="L5" s="51"/>
      <c r="M5" s="51"/>
      <c r="N5" s="51"/>
      <c r="O5" s="51"/>
      <c r="P5" s="51"/>
      <c r="Q5" s="51"/>
      <c r="R5" s="51"/>
      <c r="S5" s="56"/>
      <c r="T5" s="51"/>
      <c r="AD5" s="12"/>
      <c r="AE5" s="12"/>
      <c r="AF5" s="12"/>
      <c r="AG5" s="12"/>
      <c r="AH5" s="12"/>
      <c r="AI5" s="9"/>
      <c r="AJ5" s="9"/>
      <c r="AK5" s="9"/>
      <c r="AL5" s="9"/>
      <c r="AM5" s="9"/>
      <c r="AN5" s="9"/>
      <c r="AO5" s="9"/>
      <c r="AP5" s="9"/>
      <c r="AQ5" s="9"/>
      <c r="AR5" s="9"/>
      <c r="AS5" s="5"/>
      <c r="AT5" s="5"/>
      <c r="AU5" s="5"/>
      <c r="AV5" s="5"/>
      <c r="AW5" s="5"/>
      <c r="AX5" s="5"/>
      <c r="AY5" s="5"/>
      <c r="AZ5" s="10"/>
      <c r="BA5" s="10"/>
      <c r="BB5" s="10"/>
      <c r="BC5" s="10"/>
      <c r="BD5" s="10"/>
      <c r="BE5" s="10"/>
      <c r="BF5" s="11"/>
      <c r="BG5" s="11"/>
      <c r="BH5" s="11"/>
      <c r="BI5" s="11"/>
      <c r="BJ5" s="11"/>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7"/>
    </row>
    <row r="6" spans="1:227" ht="56.25" customHeight="1">
      <c r="B6" s="145" t="s">
        <v>30</v>
      </c>
      <c r="C6" s="145"/>
      <c r="D6" s="145"/>
      <c r="E6" s="145"/>
      <c r="F6" s="145"/>
      <c r="G6" s="145"/>
      <c r="H6" s="145"/>
      <c r="I6" s="145"/>
      <c r="J6" s="145"/>
      <c r="K6" s="134" t="s">
        <v>7</v>
      </c>
      <c r="L6" s="135"/>
      <c r="M6" s="135"/>
      <c r="N6" s="135"/>
      <c r="O6" s="135"/>
      <c r="P6" s="135"/>
      <c r="Q6" s="135"/>
      <c r="R6" s="135"/>
      <c r="S6" s="135"/>
      <c r="T6" s="135"/>
      <c r="U6" s="135"/>
      <c r="V6" s="135"/>
      <c r="W6" s="135"/>
      <c r="X6" s="135"/>
      <c r="Y6" s="135"/>
      <c r="Z6" s="136"/>
      <c r="AA6" s="12"/>
      <c r="AB6" s="12"/>
      <c r="AC6" s="12"/>
      <c r="AD6" s="12"/>
      <c r="AE6" s="12"/>
      <c r="AF6" s="12"/>
      <c r="AG6" s="12"/>
      <c r="AH6" s="12"/>
    </row>
    <row r="7" spans="1:227" ht="12.75" customHeight="1"/>
    <row r="8" spans="1:227" s="78" customFormat="1" ht="73.5" customHeight="1">
      <c r="B8" s="142" t="s">
        <v>2</v>
      </c>
      <c r="C8" s="142" t="s">
        <v>3</v>
      </c>
      <c r="D8" s="142" t="s">
        <v>1</v>
      </c>
      <c r="E8" s="142" t="s">
        <v>0</v>
      </c>
      <c r="F8" s="146" t="s">
        <v>10</v>
      </c>
      <c r="G8" s="143" t="s">
        <v>9</v>
      </c>
      <c r="H8" s="143" t="s">
        <v>11</v>
      </c>
      <c r="I8" s="143" t="s">
        <v>12</v>
      </c>
      <c r="J8" s="121" t="s">
        <v>13</v>
      </c>
      <c r="K8" s="76" t="s">
        <v>29</v>
      </c>
      <c r="L8" s="118" t="s">
        <v>25</v>
      </c>
      <c r="M8" s="119"/>
      <c r="N8" s="120"/>
      <c r="O8" s="118" t="s">
        <v>26</v>
      </c>
      <c r="P8" s="119"/>
      <c r="Q8" s="120"/>
      <c r="R8" s="118" t="s">
        <v>27</v>
      </c>
      <c r="S8" s="119"/>
      <c r="T8" s="120"/>
      <c r="U8" s="118" t="s">
        <v>28</v>
      </c>
      <c r="V8" s="119"/>
      <c r="W8" s="120"/>
      <c r="X8" s="118" t="s">
        <v>201</v>
      </c>
      <c r="Y8" s="119"/>
      <c r="Z8" s="119"/>
      <c r="AA8" s="118" t="s">
        <v>200</v>
      </c>
      <c r="AB8" s="119"/>
      <c r="AC8" s="120"/>
    </row>
    <row r="9" spans="1:227" ht="40" customHeight="1">
      <c r="B9" s="142"/>
      <c r="C9" s="142"/>
      <c r="D9" s="142"/>
      <c r="E9" s="142"/>
      <c r="F9" s="147"/>
      <c r="G9" s="144"/>
      <c r="H9" s="144"/>
      <c r="I9" s="144"/>
      <c r="J9" s="121"/>
      <c r="K9" s="52"/>
      <c r="L9" s="33" t="s">
        <v>14</v>
      </c>
      <c r="M9" s="33" t="s">
        <v>194</v>
      </c>
      <c r="N9" s="33" t="s">
        <v>195</v>
      </c>
      <c r="O9" s="33" t="s">
        <v>14</v>
      </c>
      <c r="P9" s="33" t="s">
        <v>194</v>
      </c>
      <c r="Q9" s="33" t="s">
        <v>195</v>
      </c>
      <c r="R9" s="33" t="s">
        <v>14</v>
      </c>
      <c r="S9" s="33" t="s">
        <v>194</v>
      </c>
      <c r="T9" s="33" t="s">
        <v>195</v>
      </c>
      <c r="U9" s="33" t="s">
        <v>14</v>
      </c>
      <c r="V9" s="33" t="s">
        <v>194</v>
      </c>
      <c r="W9" s="33" t="s">
        <v>195</v>
      </c>
      <c r="X9" s="53" t="s">
        <v>197</v>
      </c>
      <c r="Y9" s="53" t="s">
        <v>198</v>
      </c>
      <c r="Z9" s="53" t="s">
        <v>199</v>
      </c>
      <c r="AA9" s="53" t="s">
        <v>197</v>
      </c>
      <c r="AB9" s="53" t="s">
        <v>198</v>
      </c>
      <c r="AC9" s="54" t="s">
        <v>199</v>
      </c>
    </row>
    <row r="10" spans="1:227" s="3" customFormat="1" ht="96" customHeight="1">
      <c r="A10" s="2"/>
      <c r="B10" s="43" t="s">
        <v>46</v>
      </c>
      <c r="C10" s="37" t="s">
        <v>47</v>
      </c>
      <c r="D10" s="37" t="s">
        <v>45</v>
      </c>
      <c r="E10" s="109" t="s">
        <v>40</v>
      </c>
      <c r="F10" s="38" t="s">
        <v>41</v>
      </c>
      <c r="G10" s="37" t="s">
        <v>42</v>
      </c>
      <c r="H10" s="39">
        <v>44197</v>
      </c>
      <c r="I10" s="39">
        <v>44561</v>
      </c>
      <c r="J10" s="18" t="s">
        <v>43</v>
      </c>
      <c r="K10" s="114" t="s">
        <v>44</v>
      </c>
      <c r="L10" s="25">
        <v>0.40249999999999997</v>
      </c>
      <c r="M10" s="25">
        <v>0.33500000000000002</v>
      </c>
      <c r="N10" s="25">
        <f>M10/L10</f>
        <v>0.83229813664596286</v>
      </c>
      <c r="O10" s="25">
        <v>0.23250000000000001</v>
      </c>
      <c r="P10" s="25">
        <v>0.3</v>
      </c>
      <c r="Q10" s="25">
        <f>P10/O10</f>
        <v>1.2903225806451613</v>
      </c>
      <c r="R10" s="25">
        <v>0.1575</v>
      </c>
      <c r="S10" s="25">
        <v>0.1525</v>
      </c>
      <c r="T10" s="25">
        <f>S10/R10</f>
        <v>0.96825396825396826</v>
      </c>
      <c r="U10" s="25">
        <v>0.20749999999999999</v>
      </c>
      <c r="V10" s="25">
        <v>0.21249999999999999</v>
      </c>
      <c r="W10" s="25">
        <f>V10/U10</f>
        <v>1.0240963855421688</v>
      </c>
      <c r="X10" s="25">
        <f>SUM(L10,O10,R10,U10)</f>
        <v>1</v>
      </c>
      <c r="Y10" s="25">
        <f>SUM(M10,P10,S10,V10)</f>
        <v>1</v>
      </c>
      <c r="Z10" s="48">
        <f>Y10/X10</f>
        <v>1</v>
      </c>
      <c r="AA10" s="25">
        <f>X10</f>
        <v>1</v>
      </c>
      <c r="AB10" s="25">
        <f t="shared" ref="AB10:AB11" si="0">SUM(M10,P10,S10,V10)</f>
        <v>1</v>
      </c>
      <c r="AC10" s="48">
        <f>AB10/AA10</f>
        <v>1</v>
      </c>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row>
    <row r="11" spans="1:227" s="3" customFormat="1" ht="81" customHeight="1">
      <c r="A11" s="2"/>
      <c r="B11" s="109" t="s">
        <v>48</v>
      </c>
      <c r="C11" s="109" t="s">
        <v>50</v>
      </c>
      <c r="D11" s="37" t="s">
        <v>45</v>
      </c>
      <c r="E11" s="117"/>
      <c r="F11" s="148" t="s">
        <v>52</v>
      </c>
      <c r="G11" s="37" t="s">
        <v>51</v>
      </c>
      <c r="H11" s="39">
        <v>44197</v>
      </c>
      <c r="I11" s="39">
        <v>44561</v>
      </c>
      <c r="J11" s="18" t="s">
        <v>61</v>
      </c>
      <c r="K11" s="115"/>
      <c r="L11" s="25">
        <v>0.25</v>
      </c>
      <c r="M11" s="25">
        <v>0.25</v>
      </c>
      <c r="N11" s="25">
        <f t="shared" ref="N11:N63" si="1">M11/L11</f>
        <v>1</v>
      </c>
      <c r="O11" s="25">
        <v>0.25</v>
      </c>
      <c r="P11" s="25">
        <v>0.25</v>
      </c>
      <c r="Q11" s="25">
        <f t="shared" ref="Q11:Q63" si="2">P11/O11</f>
        <v>1</v>
      </c>
      <c r="R11" s="25">
        <v>0.25</v>
      </c>
      <c r="S11" s="25">
        <v>0.25</v>
      </c>
      <c r="T11" s="25">
        <f t="shared" ref="T11:T63" si="3">S11/R11</f>
        <v>1</v>
      </c>
      <c r="U11" s="25">
        <v>0.25</v>
      </c>
      <c r="V11" s="25">
        <v>0.25</v>
      </c>
      <c r="W11" s="25">
        <f t="shared" ref="W11:W63" si="4">V11/U11</f>
        <v>1</v>
      </c>
      <c r="X11" s="25">
        <f t="shared" ref="X11:Y63" si="5">SUM(L11,O11,R11,U11)</f>
        <v>1</v>
      </c>
      <c r="Y11" s="25">
        <f t="shared" ref="Y11:Y63" si="6">SUM(M11,P11,S11,V11)</f>
        <v>1</v>
      </c>
      <c r="Z11" s="48">
        <f t="shared" ref="Z11:Z63" si="7">Y11/X11</f>
        <v>1</v>
      </c>
      <c r="AA11" s="25">
        <f>X11</f>
        <v>1</v>
      </c>
      <c r="AB11" s="25">
        <f t="shared" si="0"/>
        <v>1</v>
      </c>
      <c r="AC11" s="48">
        <f>AB11/AA11</f>
        <v>1</v>
      </c>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row>
    <row r="12" spans="1:227" ht="69" customHeight="1">
      <c r="B12" s="117"/>
      <c r="C12" s="117"/>
      <c r="D12" s="140" t="s">
        <v>58</v>
      </c>
      <c r="E12" s="117"/>
      <c r="F12" s="149"/>
      <c r="G12" s="140" t="s">
        <v>53</v>
      </c>
      <c r="H12" s="137">
        <v>44197</v>
      </c>
      <c r="I12" s="137">
        <v>44377</v>
      </c>
      <c r="J12" s="18" t="s">
        <v>55</v>
      </c>
      <c r="K12" s="115"/>
      <c r="L12" s="25">
        <v>0.5</v>
      </c>
      <c r="M12" s="25">
        <v>0.5</v>
      </c>
      <c r="N12" s="25">
        <f t="shared" si="1"/>
        <v>1</v>
      </c>
      <c r="O12" s="25">
        <v>0.5</v>
      </c>
      <c r="P12" s="25">
        <v>0.5</v>
      </c>
      <c r="Q12" s="25">
        <f t="shared" si="2"/>
        <v>1</v>
      </c>
      <c r="R12" s="25">
        <v>0</v>
      </c>
      <c r="S12" s="25">
        <v>0</v>
      </c>
      <c r="T12" s="25">
        <f t="shared" ref="T12:T14" si="8">IFERROR(S12/R12,0%)</f>
        <v>0</v>
      </c>
      <c r="U12" s="25">
        <v>0</v>
      </c>
      <c r="V12" s="25">
        <v>0</v>
      </c>
      <c r="W12" s="25">
        <f>IFERROR(V12/U12,0%)</f>
        <v>0</v>
      </c>
      <c r="X12" s="25">
        <f t="shared" si="5"/>
        <v>1</v>
      </c>
      <c r="Y12" s="25">
        <f t="shared" si="6"/>
        <v>1</v>
      </c>
      <c r="Z12" s="48">
        <f t="shared" si="7"/>
        <v>1</v>
      </c>
      <c r="AA12" s="107">
        <f>SUM(X12:X13)/2</f>
        <v>1</v>
      </c>
      <c r="AB12" s="107">
        <f>SUM(Y12:Y13)/2</f>
        <v>1</v>
      </c>
      <c r="AC12" s="111">
        <f t="shared" ref="AC12:AC63" si="9">AB12/AA12</f>
        <v>1</v>
      </c>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row>
    <row r="13" spans="1:227" ht="62.25" customHeight="1">
      <c r="B13" s="117"/>
      <c r="C13" s="117"/>
      <c r="D13" s="140"/>
      <c r="E13" s="117"/>
      <c r="F13" s="149"/>
      <c r="G13" s="140"/>
      <c r="H13" s="138"/>
      <c r="I13" s="138"/>
      <c r="J13" s="18" t="s">
        <v>54</v>
      </c>
      <c r="K13" s="115"/>
      <c r="L13" s="25">
        <v>0</v>
      </c>
      <c r="M13" s="25">
        <v>0</v>
      </c>
      <c r="N13" s="25">
        <f>IFERROR(M13/L13,0%)</f>
        <v>0</v>
      </c>
      <c r="O13" s="25">
        <v>0.5</v>
      </c>
      <c r="P13" s="25">
        <v>0.5</v>
      </c>
      <c r="Q13" s="25">
        <f t="shared" si="2"/>
        <v>1</v>
      </c>
      <c r="R13" s="25">
        <v>0</v>
      </c>
      <c r="S13" s="25">
        <v>0</v>
      </c>
      <c r="T13" s="25">
        <f t="shared" si="8"/>
        <v>0</v>
      </c>
      <c r="U13" s="25">
        <v>0.5</v>
      </c>
      <c r="V13" s="25">
        <v>0.5</v>
      </c>
      <c r="W13" s="25">
        <f t="shared" ref="W13:W14" si="10">IFERROR(V13/U13,0%)</f>
        <v>1</v>
      </c>
      <c r="X13" s="25">
        <f t="shared" si="5"/>
        <v>1</v>
      </c>
      <c r="Y13" s="25">
        <f t="shared" si="6"/>
        <v>1</v>
      </c>
      <c r="Z13" s="48">
        <f t="shared" si="7"/>
        <v>1</v>
      </c>
      <c r="AA13" s="108"/>
      <c r="AB13" s="108"/>
      <c r="AC13" s="112"/>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row>
    <row r="14" spans="1:227" ht="37.5" customHeight="1">
      <c r="B14" s="117"/>
      <c r="C14" s="117"/>
      <c r="D14" s="140"/>
      <c r="E14" s="117"/>
      <c r="F14" s="149"/>
      <c r="G14" s="37" t="s">
        <v>56</v>
      </c>
      <c r="H14" s="39">
        <v>44256</v>
      </c>
      <c r="I14" s="39">
        <v>44377</v>
      </c>
      <c r="J14" s="18" t="s">
        <v>57</v>
      </c>
      <c r="K14" s="115"/>
      <c r="L14" s="25">
        <v>0</v>
      </c>
      <c r="M14" s="25">
        <v>0</v>
      </c>
      <c r="N14" s="25">
        <f>IFERROR(M14/L14,0%)</f>
        <v>0</v>
      </c>
      <c r="O14" s="25">
        <v>0.5</v>
      </c>
      <c r="P14" s="25">
        <v>0.5</v>
      </c>
      <c r="Q14" s="25">
        <f t="shared" si="2"/>
        <v>1</v>
      </c>
      <c r="R14" s="25">
        <v>0.5</v>
      </c>
      <c r="S14" s="25">
        <v>0.5</v>
      </c>
      <c r="T14" s="25">
        <f t="shared" si="8"/>
        <v>1</v>
      </c>
      <c r="U14" s="25">
        <v>0</v>
      </c>
      <c r="V14" s="25">
        <v>0</v>
      </c>
      <c r="W14" s="25">
        <f t="shared" si="10"/>
        <v>0</v>
      </c>
      <c r="X14" s="25">
        <f t="shared" si="5"/>
        <v>1</v>
      </c>
      <c r="Y14" s="25">
        <f t="shared" si="6"/>
        <v>1</v>
      </c>
      <c r="Z14" s="48">
        <f t="shared" si="7"/>
        <v>1</v>
      </c>
      <c r="AA14" s="25">
        <f>X14</f>
        <v>1</v>
      </c>
      <c r="AB14" s="25">
        <f>SUM(M14,P14,S14,V14)</f>
        <v>1</v>
      </c>
      <c r="AC14" s="48">
        <f t="shared" si="9"/>
        <v>1</v>
      </c>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row>
    <row r="15" spans="1:227" ht="69" customHeight="1">
      <c r="B15" s="117"/>
      <c r="C15" s="117"/>
      <c r="D15" s="47" t="s">
        <v>58</v>
      </c>
      <c r="E15" s="117"/>
      <c r="F15" s="149"/>
      <c r="G15" s="37" t="s">
        <v>59</v>
      </c>
      <c r="H15" s="39">
        <v>44197</v>
      </c>
      <c r="I15" s="39">
        <v>44561</v>
      </c>
      <c r="J15" s="18" t="s">
        <v>60</v>
      </c>
      <c r="K15" s="115"/>
      <c r="L15" s="25">
        <v>0.25</v>
      </c>
      <c r="M15" s="25">
        <v>0.25</v>
      </c>
      <c r="N15" s="25">
        <f t="shared" si="1"/>
        <v>1</v>
      </c>
      <c r="O15" s="25">
        <v>0.25</v>
      </c>
      <c r="P15" s="25">
        <v>0.20500000000000002</v>
      </c>
      <c r="Q15" s="25">
        <f t="shared" si="2"/>
        <v>0.82000000000000006</v>
      </c>
      <c r="R15" s="25">
        <v>0.25</v>
      </c>
      <c r="S15" s="25">
        <v>0.245</v>
      </c>
      <c r="T15" s="25">
        <f t="shared" si="3"/>
        <v>0.98</v>
      </c>
      <c r="U15" s="25">
        <v>0.25</v>
      </c>
      <c r="V15" s="25">
        <v>0.3</v>
      </c>
      <c r="W15" s="25">
        <f t="shared" si="4"/>
        <v>1.2</v>
      </c>
      <c r="X15" s="25">
        <f t="shared" si="5"/>
        <v>1</v>
      </c>
      <c r="Y15" s="25">
        <f t="shared" si="6"/>
        <v>1</v>
      </c>
      <c r="Z15" s="48">
        <f t="shared" si="7"/>
        <v>1</v>
      </c>
      <c r="AA15" s="25">
        <f>SUM(X14)</f>
        <v>1</v>
      </c>
      <c r="AB15" s="25">
        <f>SUM(M15,P15,S15,V15)</f>
        <v>1</v>
      </c>
      <c r="AC15" s="48">
        <f t="shared" si="9"/>
        <v>1</v>
      </c>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row>
    <row r="16" spans="1:227" s="45" customFormat="1" ht="32.25" customHeight="1">
      <c r="B16" s="117"/>
      <c r="C16" s="117"/>
      <c r="D16" s="127" t="s">
        <v>85</v>
      </c>
      <c r="E16" s="117"/>
      <c r="F16" s="149"/>
      <c r="G16" s="140" t="s">
        <v>74</v>
      </c>
      <c r="H16" s="137">
        <v>44197</v>
      </c>
      <c r="I16" s="137">
        <v>44561</v>
      </c>
      <c r="J16" s="18" t="s">
        <v>62</v>
      </c>
      <c r="K16" s="115"/>
      <c r="L16" s="49">
        <v>0.5</v>
      </c>
      <c r="M16" s="49">
        <v>0.5</v>
      </c>
      <c r="N16" s="25">
        <f t="shared" si="1"/>
        <v>1</v>
      </c>
      <c r="O16" s="25">
        <v>0.5</v>
      </c>
      <c r="P16" s="25">
        <v>0</v>
      </c>
      <c r="Q16" s="25">
        <f t="shared" si="2"/>
        <v>0</v>
      </c>
      <c r="R16" s="25">
        <v>0</v>
      </c>
      <c r="S16" s="25">
        <v>0.5</v>
      </c>
      <c r="T16" s="25">
        <f>IFERROR(S16/R16,0%)</f>
        <v>0</v>
      </c>
      <c r="U16" s="48">
        <v>0</v>
      </c>
      <c r="V16" s="25">
        <v>0</v>
      </c>
      <c r="W16" s="25">
        <f>IFERROR(V16/U16,0%)</f>
        <v>0</v>
      </c>
      <c r="X16" s="25">
        <f t="shared" si="5"/>
        <v>1</v>
      </c>
      <c r="Y16" s="25">
        <f t="shared" si="6"/>
        <v>1</v>
      </c>
      <c r="Z16" s="48">
        <f t="shared" si="7"/>
        <v>1</v>
      </c>
      <c r="AA16" s="107">
        <f>SUM(X16:X18)/3</f>
        <v>1</v>
      </c>
      <c r="AB16" s="107">
        <f>SUM(Y16:Y18)/3</f>
        <v>1</v>
      </c>
      <c r="AC16" s="107">
        <f>AB16/AA16</f>
        <v>1</v>
      </c>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row>
    <row r="17" spans="2:227" s="45" customFormat="1" ht="86.25" customHeight="1">
      <c r="B17" s="117"/>
      <c r="C17" s="117"/>
      <c r="D17" s="127"/>
      <c r="E17" s="117"/>
      <c r="F17" s="149"/>
      <c r="G17" s="140"/>
      <c r="H17" s="139"/>
      <c r="I17" s="139"/>
      <c r="J17" s="18" t="s">
        <v>63</v>
      </c>
      <c r="K17" s="115"/>
      <c r="L17" s="49">
        <v>0.16</v>
      </c>
      <c r="M17" s="49">
        <v>0.16</v>
      </c>
      <c r="N17" s="25">
        <f t="shared" si="1"/>
        <v>1</v>
      </c>
      <c r="O17" s="25">
        <v>0.36</v>
      </c>
      <c r="P17" s="25">
        <v>0.36</v>
      </c>
      <c r="Q17" s="25">
        <f t="shared" si="2"/>
        <v>1</v>
      </c>
      <c r="R17" s="25">
        <v>0.36</v>
      </c>
      <c r="S17" s="25">
        <v>0</v>
      </c>
      <c r="T17" s="25">
        <f t="shared" si="3"/>
        <v>0</v>
      </c>
      <c r="U17" s="48">
        <v>0.12</v>
      </c>
      <c r="V17" s="25">
        <v>0.48</v>
      </c>
      <c r="W17" s="25">
        <f t="shared" si="4"/>
        <v>4</v>
      </c>
      <c r="X17" s="25">
        <f t="shared" si="5"/>
        <v>1</v>
      </c>
      <c r="Y17" s="25">
        <f t="shared" si="6"/>
        <v>1</v>
      </c>
      <c r="Z17" s="48">
        <f t="shared" si="7"/>
        <v>1</v>
      </c>
      <c r="AA17" s="113"/>
      <c r="AB17" s="113"/>
      <c r="AC17" s="113"/>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row>
    <row r="18" spans="2:227" s="45" customFormat="1" ht="38.25" customHeight="1">
      <c r="B18" s="110"/>
      <c r="C18" s="110"/>
      <c r="D18" s="127"/>
      <c r="E18" s="117"/>
      <c r="F18" s="150"/>
      <c r="G18" s="140"/>
      <c r="H18" s="138"/>
      <c r="I18" s="138"/>
      <c r="J18" s="18" t="s">
        <v>64</v>
      </c>
      <c r="K18" s="115"/>
      <c r="L18" s="49">
        <v>0.24</v>
      </c>
      <c r="M18" s="49">
        <v>0.24</v>
      </c>
      <c r="N18" s="25">
        <f t="shared" si="1"/>
        <v>1</v>
      </c>
      <c r="O18" s="25">
        <v>0.57000000000000006</v>
      </c>
      <c r="P18" s="25">
        <v>0.56999999999999995</v>
      </c>
      <c r="Q18" s="25">
        <f t="shared" si="2"/>
        <v>0.99999999999999978</v>
      </c>
      <c r="R18" s="25">
        <v>0.19</v>
      </c>
      <c r="S18" s="25">
        <v>0.19</v>
      </c>
      <c r="T18" s="25">
        <f t="shared" si="3"/>
        <v>1</v>
      </c>
      <c r="U18" s="48">
        <v>0</v>
      </c>
      <c r="V18" s="25">
        <v>0</v>
      </c>
      <c r="W18" s="25">
        <f t="shared" ref="W18:W19" si="11">IFERROR(V18/U18,0%)</f>
        <v>0</v>
      </c>
      <c r="X18" s="25">
        <f t="shared" si="5"/>
        <v>1</v>
      </c>
      <c r="Y18" s="25">
        <f t="shared" si="6"/>
        <v>1</v>
      </c>
      <c r="Z18" s="48">
        <f t="shared" si="7"/>
        <v>1</v>
      </c>
      <c r="AA18" s="108"/>
      <c r="AB18" s="108"/>
      <c r="AC18" s="108"/>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row>
    <row r="19" spans="2:227" ht="27" customHeight="1">
      <c r="B19" s="109" t="s">
        <v>48</v>
      </c>
      <c r="C19" s="109" t="s">
        <v>49</v>
      </c>
      <c r="D19" s="47" t="s">
        <v>58</v>
      </c>
      <c r="E19" s="117"/>
      <c r="F19" s="109" t="s">
        <v>83</v>
      </c>
      <c r="G19" s="37" t="s">
        <v>75</v>
      </c>
      <c r="H19" s="39">
        <v>44197</v>
      </c>
      <c r="I19" s="39">
        <v>44377</v>
      </c>
      <c r="J19" s="18" t="s">
        <v>65</v>
      </c>
      <c r="K19" s="115"/>
      <c r="L19" s="49">
        <v>1</v>
      </c>
      <c r="M19" s="49">
        <v>1</v>
      </c>
      <c r="N19" s="25">
        <f t="shared" si="1"/>
        <v>1</v>
      </c>
      <c r="O19" s="25">
        <v>0</v>
      </c>
      <c r="P19" s="25">
        <v>0</v>
      </c>
      <c r="Q19" s="25">
        <f>IFERROR(P19/O19,0%)</f>
        <v>0</v>
      </c>
      <c r="R19" s="48">
        <v>0</v>
      </c>
      <c r="S19" s="25">
        <v>0</v>
      </c>
      <c r="T19" s="25">
        <f>IFERROR(S19/R19,0%)</f>
        <v>0</v>
      </c>
      <c r="U19" s="48">
        <v>0</v>
      </c>
      <c r="V19" s="25">
        <v>0</v>
      </c>
      <c r="W19" s="25">
        <f t="shared" si="11"/>
        <v>0</v>
      </c>
      <c r="X19" s="25">
        <f t="shared" si="5"/>
        <v>1</v>
      </c>
      <c r="Y19" s="25">
        <f t="shared" si="6"/>
        <v>1</v>
      </c>
      <c r="Z19" s="48">
        <f t="shared" si="7"/>
        <v>1</v>
      </c>
      <c r="AA19" s="107">
        <f>SUM(X19:X26)/8</f>
        <v>0.99999583333333331</v>
      </c>
      <c r="AB19" s="107">
        <f>SUM(Y19:Y26)/8</f>
        <v>0.99999583333333331</v>
      </c>
      <c r="AC19" s="107">
        <f>AB19/AA19</f>
        <v>1</v>
      </c>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row>
    <row r="20" spans="2:227" ht="27" customHeight="1">
      <c r="B20" s="117"/>
      <c r="C20" s="117"/>
      <c r="D20" s="47" t="s">
        <v>58</v>
      </c>
      <c r="E20" s="117"/>
      <c r="F20" s="117"/>
      <c r="G20" s="37" t="s">
        <v>76</v>
      </c>
      <c r="H20" s="39">
        <v>44197</v>
      </c>
      <c r="I20" s="39">
        <v>44561</v>
      </c>
      <c r="J20" s="18" t="s">
        <v>66</v>
      </c>
      <c r="K20" s="115"/>
      <c r="L20" s="25">
        <v>0.25</v>
      </c>
      <c r="M20" s="25">
        <v>0.25</v>
      </c>
      <c r="N20" s="25">
        <f t="shared" si="1"/>
        <v>1</v>
      </c>
      <c r="O20" s="25">
        <v>0.25</v>
      </c>
      <c r="P20" s="25">
        <v>0.25</v>
      </c>
      <c r="Q20" s="25">
        <f t="shared" si="2"/>
        <v>1</v>
      </c>
      <c r="R20" s="25">
        <v>0.25</v>
      </c>
      <c r="S20" s="25">
        <v>0.25</v>
      </c>
      <c r="T20" s="25">
        <f t="shared" si="3"/>
        <v>1</v>
      </c>
      <c r="U20" s="25">
        <v>0.25</v>
      </c>
      <c r="V20" s="25">
        <v>0.25</v>
      </c>
      <c r="W20" s="25">
        <f t="shared" si="4"/>
        <v>1</v>
      </c>
      <c r="X20" s="25">
        <f t="shared" si="5"/>
        <v>1</v>
      </c>
      <c r="Y20" s="25">
        <f t="shared" si="6"/>
        <v>1</v>
      </c>
      <c r="Z20" s="48">
        <f t="shared" si="7"/>
        <v>1</v>
      </c>
      <c r="AA20" s="113"/>
      <c r="AB20" s="113"/>
      <c r="AC20" s="113"/>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row>
    <row r="21" spans="2:227" ht="36">
      <c r="B21" s="117"/>
      <c r="C21" s="117"/>
      <c r="D21" s="47" t="s">
        <v>58</v>
      </c>
      <c r="E21" s="117"/>
      <c r="F21" s="117"/>
      <c r="G21" s="37" t="s">
        <v>77</v>
      </c>
      <c r="H21" s="39">
        <v>44197</v>
      </c>
      <c r="I21" s="39">
        <v>44561</v>
      </c>
      <c r="J21" s="18" t="s">
        <v>67</v>
      </c>
      <c r="K21" s="115"/>
      <c r="L21" s="49">
        <v>0.2</v>
      </c>
      <c r="M21" s="49">
        <v>0.2</v>
      </c>
      <c r="N21" s="25">
        <f t="shared" si="1"/>
        <v>1</v>
      </c>
      <c r="O21" s="50">
        <v>0.2</v>
      </c>
      <c r="P21" s="50">
        <v>0.2</v>
      </c>
      <c r="Q21" s="25">
        <f t="shared" si="2"/>
        <v>1</v>
      </c>
      <c r="R21" s="50">
        <v>0.4</v>
      </c>
      <c r="S21" s="25">
        <v>0.4</v>
      </c>
      <c r="T21" s="25">
        <f t="shared" si="3"/>
        <v>1</v>
      </c>
      <c r="U21" s="49">
        <v>0.2</v>
      </c>
      <c r="V21" s="25">
        <v>0.2</v>
      </c>
      <c r="W21" s="25">
        <f t="shared" si="4"/>
        <v>1</v>
      </c>
      <c r="X21" s="25">
        <f t="shared" si="5"/>
        <v>1</v>
      </c>
      <c r="Y21" s="25">
        <f t="shared" si="6"/>
        <v>1</v>
      </c>
      <c r="Z21" s="48">
        <f t="shared" si="7"/>
        <v>1</v>
      </c>
      <c r="AA21" s="113"/>
      <c r="AB21" s="113"/>
      <c r="AC21" s="113"/>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row>
    <row r="22" spans="2:227" ht="36">
      <c r="B22" s="117"/>
      <c r="C22" s="117"/>
      <c r="D22" s="47" t="s">
        <v>58</v>
      </c>
      <c r="E22" s="117"/>
      <c r="F22" s="117"/>
      <c r="G22" s="37" t="s">
        <v>78</v>
      </c>
      <c r="H22" s="39">
        <v>44197</v>
      </c>
      <c r="I22" s="39">
        <v>44561</v>
      </c>
      <c r="J22" s="18" t="s">
        <v>68</v>
      </c>
      <c r="K22" s="115"/>
      <c r="L22" s="49">
        <v>0.36670000000000003</v>
      </c>
      <c r="M22" s="49">
        <v>0.36670000000000003</v>
      </c>
      <c r="N22" s="25">
        <f t="shared" si="1"/>
        <v>1</v>
      </c>
      <c r="O22" s="49">
        <v>0.1</v>
      </c>
      <c r="P22" s="49">
        <v>0.1</v>
      </c>
      <c r="Q22" s="25">
        <f t="shared" si="2"/>
        <v>1</v>
      </c>
      <c r="R22" s="49">
        <v>0.43330000000000002</v>
      </c>
      <c r="S22" s="25">
        <v>0.4</v>
      </c>
      <c r="T22" s="25">
        <f t="shared" si="3"/>
        <v>0.92314793445649668</v>
      </c>
      <c r="U22" s="49">
        <v>0.1</v>
      </c>
      <c r="V22" s="25">
        <v>0.1333</v>
      </c>
      <c r="W22" s="25">
        <f t="shared" si="4"/>
        <v>1.333</v>
      </c>
      <c r="X22" s="25">
        <f t="shared" si="5"/>
        <v>1</v>
      </c>
      <c r="Y22" s="25">
        <f t="shared" si="6"/>
        <v>1</v>
      </c>
      <c r="Z22" s="48">
        <f t="shared" si="7"/>
        <v>1</v>
      </c>
      <c r="AA22" s="113"/>
      <c r="AB22" s="113"/>
      <c r="AC22" s="113"/>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row>
    <row r="23" spans="2:227" ht="36">
      <c r="B23" s="117"/>
      <c r="C23" s="117"/>
      <c r="D23" s="47" t="s">
        <v>58</v>
      </c>
      <c r="E23" s="117"/>
      <c r="F23" s="117"/>
      <c r="G23" s="37" t="s">
        <v>79</v>
      </c>
      <c r="H23" s="39">
        <v>44197</v>
      </c>
      <c r="I23" s="39">
        <v>44561</v>
      </c>
      <c r="J23" s="18" t="s">
        <v>69</v>
      </c>
      <c r="K23" s="115"/>
      <c r="L23" s="49">
        <v>0.5</v>
      </c>
      <c r="M23" s="49">
        <v>0.5</v>
      </c>
      <c r="N23" s="25">
        <f t="shared" si="1"/>
        <v>1</v>
      </c>
      <c r="O23" s="50">
        <v>0</v>
      </c>
      <c r="P23" s="50">
        <v>0</v>
      </c>
      <c r="Q23" s="25">
        <f>IFERROR(P23/O23,0%)</f>
        <v>0</v>
      </c>
      <c r="R23" s="50">
        <v>0.15000000000000002</v>
      </c>
      <c r="S23" s="25">
        <v>0.1</v>
      </c>
      <c r="T23" s="25">
        <f t="shared" si="3"/>
        <v>0.66666666666666663</v>
      </c>
      <c r="U23" s="49">
        <v>0.35</v>
      </c>
      <c r="V23" s="25">
        <v>0.4</v>
      </c>
      <c r="W23" s="25">
        <f t="shared" si="4"/>
        <v>1.142857142857143</v>
      </c>
      <c r="X23" s="25">
        <f t="shared" si="5"/>
        <v>1</v>
      </c>
      <c r="Y23" s="25">
        <f t="shared" si="6"/>
        <v>1</v>
      </c>
      <c r="Z23" s="48">
        <f t="shared" si="7"/>
        <v>1</v>
      </c>
      <c r="AA23" s="113"/>
      <c r="AB23" s="113"/>
      <c r="AC23" s="113"/>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row>
    <row r="24" spans="2:227" ht="42" customHeight="1">
      <c r="B24" s="117"/>
      <c r="C24" s="117"/>
      <c r="D24" s="127" t="s">
        <v>58</v>
      </c>
      <c r="E24" s="117"/>
      <c r="F24" s="117"/>
      <c r="G24" s="140" t="s">
        <v>80</v>
      </c>
      <c r="H24" s="137">
        <v>44197</v>
      </c>
      <c r="I24" s="137">
        <v>44561</v>
      </c>
      <c r="J24" s="18" t="s">
        <v>70</v>
      </c>
      <c r="K24" s="115"/>
      <c r="L24" s="49">
        <v>0.25</v>
      </c>
      <c r="M24" s="49">
        <v>0.25</v>
      </c>
      <c r="N24" s="25">
        <f t="shared" si="1"/>
        <v>1</v>
      </c>
      <c r="O24" s="50">
        <v>0.25</v>
      </c>
      <c r="P24" s="50">
        <v>0.16666666666666666</v>
      </c>
      <c r="Q24" s="25">
        <f t="shared" si="2"/>
        <v>0.66666666666666663</v>
      </c>
      <c r="R24" s="50">
        <v>0.25</v>
      </c>
      <c r="S24" s="25">
        <v>0.25</v>
      </c>
      <c r="T24" s="25">
        <f t="shared" si="3"/>
        <v>1</v>
      </c>
      <c r="U24" s="49">
        <v>0.25</v>
      </c>
      <c r="V24" s="25">
        <v>0.33329999999999999</v>
      </c>
      <c r="W24" s="25">
        <f t="shared" si="4"/>
        <v>1.3331999999999999</v>
      </c>
      <c r="X24" s="25">
        <f t="shared" si="5"/>
        <v>1</v>
      </c>
      <c r="Y24" s="25">
        <f t="shared" si="6"/>
        <v>0.99996666666666667</v>
      </c>
      <c r="Z24" s="48">
        <f t="shared" si="7"/>
        <v>0.99996666666666667</v>
      </c>
      <c r="AA24" s="113"/>
      <c r="AB24" s="113"/>
      <c r="AC24" s="113"/>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row>
    <row r="25" spans="2:227" ht="42" customHeight="1">
      <c r="B25" s="117"/>
      <c r="C25" s="117"/>
      <c r="D25" s="127"/>
      <c r="E25" s="117"/>
      <c r="F25" s="117"/>
      <c r="G25" s="140"/>
      <c r="H25" s="138"/>
      <c r="I25" s="138"/>
      <c r="J25" s="18" t="s">
        <v>71</v>
      </c>
      <c r="K25" s="115"/>
      <c r="L25" s="49">
        <v>0.125</v>
      </c>
      <c r="M25" s="49">
        <v>0.125</v>
      </c>
      <c r="N25" s="25">
        <f t="shared" si="1"/>
        <v>1</v>
      </c>
      <c r="O25" s="50">
        <v>0.375</v>
      </c>
      <c r="P25" s="50">
        <v>0.375</v>
      </c>
      <c r="Q25" s="25">
        <f t="shared" si="2"/>
        <v>1</v>
      </c>
      <c r="R25" s="50">
        <v>0.125</v>
      </c>
      <c r="S25" s="25">
        <v>0.08</v>
      </c>
      <c r="T25" s="25">
        <f t="shared" si="3"/>
        <v>0.64</v>
      </c>
      <c r="U25" s="49">
        <v>0.37499999999999994</v>
      </c>
      <c r="V25" s="25">
        <v>0.42</v>
      </c>
      <c r="W25" s="25">
        <f t="shared" si="4"/>
        <v>1.1200000000000001</v>
      </c>
      <c r="X25" s="25">
        <f t="shared" si="5"/>
        <v>1</v>
      </c>
      <c r="Y25" s="25">
        <f t="shared" si="6"/>
        <v>1</v>
      </c>
      <c r="Z25" s="48">
        <f t="shared" si="7"/>
        <v>1</v>
      </c>
      <c r="AA25" s="113"/>
      <c r="AB25" s="113"/>
      <c r="AC25" s="113"/>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row>
    <row r="26" spans="2:227" ht="48">
      <c r="B26" s="110"/>
      <c r="C26" s="110"/>
      <c r="D26" s="47" t="s">
        <v>58</v>
      </c>
      <c r="E26" s="117"/>
      <c r="F26" s="110"/>
      <c r="G26" s="37" t="s">
        <v>81</v>
      </c>
      <c r="H26" s="39">
        <v>44197</v>
      </c>
      <c r="I26" s="39">
        <v>44561</v>
      </c>
      <c r="J26" s="18" t="s">
        <v>72</v>
      </c>
      <c r="K26" s="115"/>
      <c r="L26" s="49">
        <v>6.6699999999999995E-2</v>
      </c>
      <c r="M26" s="49">
        <v>6.6699999999999995E-2</v>
      </c>
      <c r="N26" s="25">
        <f t="shared" si="1"/>
        <v>1</v>
      </c>
      <c r="O26" s="49">
        <v>0.1333</v>
      </c>
      <c r="P26" s="49">
        <v>0.1333</v>
      </c>
      <c r="Q26" s="25">
        <f t="shared" si="2"/>
        <v>1</v>
      </c>
      <c r="R26" s="50">
        <v>0.33329999999999999</v>
      </c>
      <c r="S26" s="25">
        <v>0.33329999999999999</v>
      </c>
      <c r="T26" s="25">
        <f t="shared" si="3"/>
        <v>1</v>
      </c>
      <c r="U26" s="49">
        <v>0.46666666666666662</v>
      </c>
      <c r="V26" s="25">
        <v>0.4667</v>
      </c>
      <c r="W26" s="25">
        <f t="shared" si="4"/>
        <v>1.0000714285714287</v>
      </c>
      <c r="X26" s="25">
        <f t="shared" si="5"/>
        <v>0.99996666666666667</v>
      </c>
      <c r="Y26" s="25">
        <f t="shared" si="6"/>
        <v>1</v>
      </c>
      <c r="Z26" s="48">
        <f t="shared" si="7"/>
        <v>1.0000333344444814</v>
      </c>
      <c r="AA26" s="108"/>
      <c r="AB26" s="108"/>
      <c r="AC26" s="108"/>
    </row>
    <row r="27" spans="2:227" ht="86.25" customHeight="1">
      <c r="B27" s="44" t="s">
        <v>48</v>
      </c>
      <c r="C27" s="37" t="s">
        <v>86</v>
      </c>
      <c r="D27" s="47" t="s">
        <v>58</v>
      </c>
      <c r="E27" s="110"/>
      <c r="F27" s="44" t="s">
        <v>84</v>
      </c>
      <c r="G27" s="37" t="s">
        <v>82</v>
      </c>
      <c r="H27" s="39">
        <v>44197</v>
      </c>
      <c r="I27" s="39">
        <v>44561</v>
      </c>
      <c r="J27" s="18" t="s">
        <v>73</v>
      </c>
      <c r="K27" s="116"/>
      <c r="L27" s="49">
        <v>0.2</v>
      </c>
      <c r="M27" s="49">
        <v>0.2</v>
      </c>
      <c r="N27" s="25">
        <f t="shared" si="1"/>
        <v>1</v>
      </c>
      <c r="O27" s="50">
        <v>0.22499999999999998</v>
      </c>
      <c r="P27" s="50">
        <v>0.22499999999999998</v>
      </c>
      <c r="Q27" s="25">
        <f t="shared" si="2"/>
        <v>1</v>
      </c>
      <c r="R27" s="50">
        <v>0.35499999999999998</v>
      </c>
      <c r="S27" s="25">
        <v>0.35499999999999998</v>
      </c>
      <c r="T27" s="25">
        <f t="shared" si="3"/>
        <v>1</v>
      </c>
      <c r="U27" s="49">
        <v>0.22</v>
      </c>
      <c r="V27" s="25">
        <v>0.22</v>
      </c>
      <c r="W27" s="25">
        <f t="shared" si="4"/>
        <v>1</v>
      </c>
      <c r="X27" s="25">
        <f t="shared" si="5"/>
        <v>1</v>
      </c>
      <c r="Y27" s="25">
        <f t="shared" si="6"/>
        <v>1</v>
      </c>
      <c r="Z27" s="48">
        <f t="shared" si="7"/>
        <v>1</v>
      </c>
      <c r="AA27" s="25">
        <f>X27</f>
        <v>1</v>
      </c>
      <c r="AB27" s="25">
        <f t="shared" ref="AB27:AB37" si="12">SUM(M27,P27,S27,V27)</f>
        <v>1</v>
      </c>
      <c r="AC27" s="48">
        <f t="shared" si="9"/>
        <v>1</v>
      </c>
    </row>
    <row r="28" spans="2:227" s="70" customFormat="1" ht="94.5" customHeight="1">
      <c r="B28" s="62" t="s">
        <v>98</v>
      </c>
      <c r="C28" s="62" t="s">
        <v>99</v>
      </c>
      <c r="D28" s="122" t="s">
        <v>87</v>
      </c>
      <c r="E28" s="124" t="s">
        <v>88</v>
      </c>
      <c r="F28" s="62" t="s">
        <v>108</v>
      </c>
      <c r="G28" s="62" t="s">
        <v>89</v>
      </c>
      <c r="H28" s="63">
        <v>44197</v>
      </c>
      <c r="I28" s="63">
        <v>44561</v>
      </c>
      <c r="J28" s="64" t="s">
        <v>90</v>
      </c>
      <c r="K28" s="65" t="s">
        <v>101</v>
      </c>
      <c r="L28" s="66">
        <v>0.21</v>
      </c>
      <c r="M28" s="66">
        <v>0.21</v>
      </c>
      <c r="N28" s="67">
        <f t="shared" si="1"/>
        <v>1</v>
      </c>
      <c r="O28" s="68">
        <v>0.28999999999999998</v>
      </c>
      <c r="P28" s="68">
        <v>0.29000000000000004</v>
      </c>
      <c r="Q28" s="67">
        <f t="shared" si="2"/>
        <v>1.0000000000000002</v>
      </c>
      <c r="R28" s="68">
        <v>0.25</v>
      </c>
      <c r="S28" s="67">
        <v>0.21</v>
      </c>
      <c r="T28" s="67">
        <f t="shared" si="3"/>
        <v>0.84</v>
      </c>
      <c r="U28" s="66">
        <v>0.25</v>
      </c>
      <c r="V28" s="67">
        <v>0.28999999999999998</v>
      </c>
      <c r="W28" s="67">
        <f t="shared" si="4"/>
        <v>1.1599999999999999</v>
      </c>
      <c r="X28" s="67">
        <f>SUM(L28,O28,R28,U28)</f>
        <v>1</v>
      </c>
      <c r="Y28" s="67">
        <f t="shared" si="6"/>
        <v>1</v>
      </c>
      <c r="Z28" s="69">
        <f t="shared" si="7"/>
        <v>1</v>
      </c>
      <c r="AA28" s="67">
        <f t="shared" ref="AA28:AA37" si="13">X28</f>
        <v>1</v>
      </c>
      <c r="AB28" s="67">
        <f t="shared" si="12"/>
        <v>1</v>
      </c>
      <c r="AC28" s="69">
        <f t="shared" si="9"/>
        <v>1</v>
      </c>
    </row>
    <row r="29" spans="2:227" s="70" customFormat="1" ht="48">
      <c r="B29" s="62" t="s">
        <v>98</v>
      </c>
      <c r="C29" s="62" t="s">
        <v>99</v>
      </c>
      <c r="D29" s="123"/>
      <c r="E29" s="126"/>
      <c r="F29" s="62" t="s">
        <v>109</v>
      </c>
      <c r="G29" s="62" t="s">
        <v>91</v>
      </c>
      <c r="H29" s="63">
        <v>44197</v>
      </c>
      <c r="I29" s="63">
        <v>44561</v>
      </c>
      <c r="J29" s="64" t="s">
        <v>92</v>
      </c>
      <c r="K29" s="71"/>
      <c r="L29" s="66">
        <v>0.22500000000000003</v>
      </c>
      <c r="M29" s="66">
        <v>0.22500000000000001</v>
      </c>
      <c r="N29" s="67">
        <f t="shared" si="1"/>
        <v>0.99999999999999989</v>
      </c>
      <c r="O29" s="68">
        <v>0.22500000000000003</v>
      </c>
      <c r="P29" s="68">
        <v>0.22500000000000003</v>
      </c>
      <c r="Q29" s="67">
        <f t="shared" si="2"/>
        <v>1</v>
      </c>
      <c r="R29" s="68">
        <v>0.32500000000000007</v>
      </c>
      <c r="S29" s="67">
        <v>0.32500000000000001</v>
      </c>
      <c r="T29" s="67">
        <f t="shared" si="3"/>
        <v>0.99999999999999978</v>
      </c>
      <c r="U29" s="66">
        <v>0.22500000000000003</v>
      </c>
      <c r="V29" s="66">
        <v>0.22500000000000003</v>
      </c>
      <c r="W29" s="67">
        <f t="shared" si="4"/>
        <v>1</v>
      </c>
      <c r="X29" s="67">
        <f t="shared" si="5"/>
        <v>1.0000000000000002</v>
      </c>
      <c r="Y29" s="67">
        <f t="shared" si="6"/>
        <v>1.0000000000000002</v>
      </c>
      <c r="Z29" s="69">
        <f t="shared" si="7"/>
        <v>1</v>
      </c>
      <c r="AA29" s="67">
        <f t="shared" si="13"/>
        <v>1.0000000000000002</v>
      </c>
      <c r="AB29" s="67">
        <f t="shared" si="12"/>
        <v>1.0000000000000002</v>
      </c>
      <c r="AC29" s="69">
        <f t="shared" si="9"/>
        <v>1</v>
      </c>
    </row>
    <row r="30" spans="2:227" s="70" customFormat="1" ht="90" customHeight="1">
      <c r="B30" s="124" t="s">
        <v>46</v>
      </c>
      <c r="C30" s="124" t="s">
        <v>100</v>
      </c>
      <c r="D30" s="122" t="s">
        <v>96</v>
      </c>
      <c r="E30" s="126"/>
      <c r="F30" s="124" t="s">
        <v>110</v>
      </c>
      <c r="G30" s="62" t="s">
        <v>93</v>
      </c>
      <c r="H30" s="63">
        <v>44197</v>
      </c>
      <c r="I30" s="63">
        <v>44561</v>
      </c>
      <c r="J30" s="64" t="s">
        <v>94</v>
      </c>
      <c r="K30" s="71"/>
      <c r="L30" s="66">
        <v>0.3</v>
      </c>
      <c r="M30" s="66">
        <v>0.15</v>
      </c>
      <c r="N30" s="67">
        <f t="shared" si="1"/>
        <v>0.5</v>
      </c>
      <c r="O30" s="68">
        <v>0.2</v>
      </c>
      <c r="P30" s="68">
        <v>0.2</v>
      </c>
      <c r="Q30" s="67">
        <f t="shared" si="2"/>
        <v>1</v>
      </c>
      <c r="R30" s="68">
        <v>0.26250000000000001</v>
      </c>
      <c r="S30" s="67">
        <v>0.23749999999999999</v>
      </c>
      <c r="T30" s="67">
        <f t="shared" si="3"/>
        <v>0.90476190476190466</v>
      </c>
      <c r="U30" s="66">
        <v>0.23749999999999999</v>
      </c>
      <c r="V30" s="67">
        <v>0.41249999999999998</v>
      </c>
      <c r="W30" s="67">
        <f t="shared" si="4"/>
        <v>1.736842105263158</v>
      </c>
      <c r="X30" s="67">
        <f t="shared" si="5"/>
        <v>1</v>
      </c>
      <c r="Y30" s="67">
        <f t="shared" si="6"/>
        <v>0.99999999999999989</v>
      </c>
      <c r="Z30" s="69">
        <f t="shared" si="7"/>
        <v>0.99999999999999989</v>
      </c>
      <c r="AA30" s="67">
        <f t="shared" si="13"/>
        <v>1</v>
      </c>
      <c r="AB30" s="67">
        <f t="shared" si="12"/>
        <v>0.99999999999999989</v>
      </c>
      <c r="AC30" s="69">
        <f t="shared" si="9"/>
        <v>0.99999999999999989</v>
      </c>
    </row>
    <row r="31" spans="2:227" s="70" customFormat="1" ht="39.75" customHeight="1">
      <c r="B31" s="125"/>
      <c r="C31" s="125"/>
      <c r="D31" s="123"/>
      <c r="E31" s="125"/>
      <c r="F31" s="125"/>
      <c r="G31" s="72" t="s">
        <v>95</v>
      </c>
      <c r="H31" s="63">
        <v>44197</v>
      </c>
      <c r="I31" s="63">
        <v>44561</v>
      </c>
      <c r="J31" s="64" t="s">
        <v>97</v>
      </c>
      <c r="K31" s="73"/>
      <c r="L31" s="66">
        <v>0.41666666666666663</v>
      </c>
      <c r="M31" s="66">
        <v>0.2</v>
      </c>
      <c r="N31" s="67">
        <f t="shared" si="1"/>
        <v>0.48000000000000009</v>
      </c>
      <c r="O31" s="68">
        <v>0.41666666666666663</v>
      </c>
      <c r="P31" s="68">
        <v>0.1933</v>
      </c>
      <c r="Q31" s="67">
        <f t="shared" si="2"/>
        <v>0.46392000000000005</v>
      </c>
      <c r="R31" s="68">
        <v>8.3333333333333329E-2</v>
      </c>
      <c r="S31" s="67">
        <v>0.1</v>
      </c>
      <c r="T31" s="67">
        <f t="shared" si="3"/>
        <v>1.2000000000000002</v>
      </c>
      <c r="U31" s="66">
        <v>8.3333333333333329E-2</v>
      </c>
      <c r="V31" s="67">
        <v>0.10000000000000002</v>
      </c>
      <c r="W31" s="67">
        <f t="shared" si="4"/>
        <v>1.2000000000000004</v>
      </c>
      <c r="X31" s="67">
        <f t="shared" si="5"/>
        <v>1</v>
      </c>
      <c r="Y31" s="67">
        <f>SUM(M31,P31,S31,V31)</f>
        <v>0.59329999999999994</v>
      </c>
      <c r="Z31" s="69">
        <f t="shared" si="7"/>
        <v>0.59329999999999994</v>
      </c>
      <c r="AA31" s="67">
        <f t="shared" si="13"/>
        <v>1</v>
      </c>
      <c r="AB31" s="67">
        <f t="shared" si="12"/>
        <v>0.59329999999999994</v>
      </c>
      <c r="AC31" s="69">
        <f t="shared" si="9"/>
        <v>0.59329999999999994</v>
      </c>
    </row>
    <row r="32" spans="2:227" s="74" customFormat="1" ht="57.75" customHeight="1">
      <c r="B32" s="140" t="s">
        <v>114</v>
      </c>
      <c r="C32" s="140" t="s">
        <v>117</v>
      </c>
      <c r="D32" s="114" t="s">
        <v>168</v>
      </c>
      <c r="E32" s="140" t="s">
        <v>112</v>
      </c>
      <c r="F32" s="140" t="s">
        <v>107</v>
      </c>
      <c r="G32" s="58" t="s">
        <v>111</v>
      </c>
      <c r="H32" s="39">
        <v>44197</v>
      </c>
      <c r="I32" s="39">
        <v>44561</v>
      </c>
      <c r="J32" s="43" t="s">
        <v>102</v>
      </c>
      <c r="K32" s="59" t="s">
        <v>115</v>
      </c>
      <c r="L32" s="49">
        <v>0.42333333333333301</v>
      </c>
      <c r="M32" s="49">
        <v>0.42333333333333301</v>
      </c>
      <c r="N32" s="25">
        <f t="shared" si="1"/>
        <v>1</v>
      </c>
      <c r="O32" s="50">
        <v>0.09</v>
      </c>
      <c r="P32" s="50">
        <v>0.09</v>
      </c>
      <c r="Q32" s="25">
        <f t="shared" si="2"/>
        <v>1</v>
      </c>
      <c r="R32" s="50">
        <v>0.42670000000000002</v>
      </c>
      <c r="S32" s="25">
        <v>0.42670000000000002</v>
      </c>
      <c r="T32" s="25">
        <f t="shared" si="3"/>
        <v>1</v>
      </c>
      <c r="U32" s="49">
        <v>0.06</v>
      </c>
      <c r="V32" s="25">
        <v>0.06</v>
      </c>
      <c r="W32" s="25">
        <f t="shared" si="4"/>
        <v>1</v>
      </c>
      <c r="X32" s="25">
        <f t="shared" si="5"/>
        <v>1.0000333333333331</v>
      </c>
      <c r="Y32" s="25">
        <f t="shared" si="6"/>
        <v>1.0000333333333331</v>
      </c>
      <c r="Z32" s="48">
        <f t="shared" si="7"/>
        <v>1</v>
      </c>
      <c r="AA32" s="25">
        <f t="shared" si="13"/>
        <v>1.0000333333333331</v>
      </c>
      <c r="AB32" s="25">
        <f t="shared" si="12"/>
        <v>1.0000333333333331</v>
      </c>
      <c r="AC32" s="48">
        <f t="shared" si="9"/>
        <v>1</v>
      </c>
    </row>
    <row r="33" spans="2:29" s="74" customFormat="1" ht="36.75" customHeight="1">
      <c r="B33" s="140"/>
      <c r="C33" s="140"/>
      <c r="D33" s="116"/>
      <c r="E33" s="140"/>
      <c r="F33" s="140"/>
      <c r="G33" s="58" t="s">
        <v>103</v>
      </c>
      <c r="H33" s="39">
        <v>44197</v>
      </c>
      <c r="I33" s="39">
        <v>44469</v>
      </c>
      <c r="J33" s="43" t="s">
        <v>104</v>
      </c>
      <c r="K33" s="61"/>
      <c r="L33" s="42">
        <v>0.5</v>
      </c>
      <c r="M33" s="42">
        <v>0.5</v>
      </c>
      <c r="N33" s="25">
        <f t="shared" si="1"/>
        <v>1</v>
      </c>
      <c r="O33" s="21">
        <v>0</v>
      </c>
      <c r="P33" s="21">
        <v>0</v>
      </c>
      <c r="Q33" s="25">
        <f>IFERROR(P33/O33,0%)</f>
        <v>0</v>
      </c>
      <c r="R33" s="21">
        <v>0.5</v>
      </c>
      <c r="S33" s="25">
        <v>0.5</v>
      </c>
      <c r="T33" s="25">
        <f t="shared" si="3"/>
        <v>1</v>
      </c>
      <c r="U33" s="21">
        <v>0</v>
      </c>
      <c r="V33" s="25">
        <v>0</v>
      </c>
      <c r="W33" s="25">
        <f>IFERROR(V33/U33,0%)</f>
        <v>0</v>
      </c>
      <c r="X33" s="25">
        <f t="shared" si="5"/>
        <v>1</v>
      </c>
      <c r="Y33" s="25">
        <f t="shared" si="6"/>
        <v>1</v>
      </c>
      <c r="Z33" s="48">
        <f t="shared" si="7"/>
        <v>1</v>
      </c>
      <c r="AA33" s="25">
        <f t="shared" si="13"/>
        <v>1</v>
      </c>
      <c r="AB33" s="25">
        <f t="shared" si="12"/>
        <v>1</v>
      </c>
      <c r="AC33" s="48">
        <f t="shared" si="9"/>
        <v>1</v>
      </c>
    </row>
    <row r="34" spans="2:29" s="74" customFormat="1" ht="36.75" customHeight="1">
      <c r="B34" s="140"/>
      <c r="C34" s="140"/>
      <c r="D34" s="40" t="s">
        <v>113</v>
      </c>
      <c r="E34" s="140"/>
      <c r="F34" s="140"/>
      <c r="G34" s="58" t="s">
        <v>105</v>
      </c>
      <c r="H34" s="39">
        <v>44197</v>
      </c>
      <c r="I34" s="39">
        <v>44561</v>
      </c>
      <c r="J34" s="43" t="s">
        <v>106</v>
      </c>
      <c r="K34" s="40" t="s">
        <v>116</v>
      </c>
      <c r="L34" s="49">
        <v>0.25</v>
      </c>
      <c r="M34" s="49">
        <v>0.25</v>
      </c>
      <c r="N34" s="25">
        <f t="shared" si="1"/>
        <v>1</v>
      </c>
      <c r="O34" s="50">
        <v>0.25</v>
      </c>
      <c r="P34" s="50">
        <v>0.25</v>
      </c>
      <c r="Q34" s="25">
        <f t="shared" si="2"/>
        <v>1</v>
      </c>
      <c r="R34" s="50">
        <v>0.25</v>
      </c>
      <c r="S34" s="25">
        <v>0.25</v>
      </c>
      <c r="T34" s="25">
        <f t="shared" si="3"/>
        <v>1</v>
      </c>
      <c r="U34" s="49">
        <v>0.25</v>
      </c>
      <c r="V34" s="25">
        <v>0.25</v>
      </c>
      <c r="W34" s="25">
        <f t="shared" si="4"/>
        <v>1</v>
      </c>
      <c r="X34" s="25">
        <f t="shared" si="5"/>
        <v>1</v>
      </c>
      <c r="Y34" s="25">
        <f t="shared" si="6"/>
        <v>1</v>
      </c>
      <c r="Z34" s="48">
        <f t="shared" si="7"/>
        <v>1</v>
      </c>
      <c r="AA34" s="25">
        <f t="shared" si="13"/>
        <v>1</v>
      </c>
      <c r="AB34" s="25">
        <f t="shared" si="12"/>
        <v>1</v>
      </c>
      <c r="AC34" s="48">
        <f t="shared" si="9"/>
        <v>1</v>
      </c>
    </row>
    <row r="35" spans="2:29" s="74" customFormat="1" ht="60" customHeight="1">
      <c r="B35" s="140" t="s">
        <v>114</v>
      </c>
      <c r="C35" s="140" t="s">
        <v>117</v>
      </c>
      <c r="D35" s="151" t="s">
        <v>123</v>
      </c>
      <c r="E35" s="140"/>
      <c r="F35" s="140" t="s">
        <v>122</v>
      </c>
      <c r="G35" s="58" t="s">
        <v>118</v>
      </c>
      <c r="H35" s="39">
        <v>44197</v>
      </c>
      <c r="I35" s="39">
        <v>44561</v>
      </c>
      <c r="J35" s="17" t="s">
        <v>120</v>
      </c>
      <c r="K35" s="59" t="s">
        <v>124</v>
      </c>
      <c r="L35" s="48">
        <v>0.45</v>
      </c>
      <c r="M35" s="48">
        <v>0.45</v>
      </c>
      <c r="N35" s="25">
        <f t="shared" si="1"/>
        <v>1</v>
      </c>
      <c r="O35" s="25">
        <v>0.18329999999999999</v>
      </c>
      <c r="P35" s="25">
        <v>0.1</v>
      </c>
      <c r="Q35" s="25">
        <f t="shared" si="2"/>
        <v>0.54555373704309884</v>
      </c>
      <c r="R35" s="25">
        <v>0.18329999999999999</v>
      </c>
      <c r="S35" s="25">
        <v>0.18329999999999999</v>
      </c>
      <c r="T35" s="25">
        <f t="shared" si="3"/>
        <v>1</v>
      </c>
      <c r="U35" s="25">
        <v>0.18340000000000001</v>
      </c>
      <c r="V35" s="25">
        <v>0.26669999999999999</v>
      </c>
      <c r="W35" s="25">
        <f t="shared" si="4"/>
        <v>1.4541984732824427</v>
      </c>
      <c r="X35" s="25">
        <f t="shared" si="5"/>
        <v>1</v>
      </c>
      <c r="Y35" s="25">
        <f t="shared" si="6"/>
        <v>1</v>
      </c>
      <c r="Z35" s="48">
        <f t="shared" si="7"/>
        <v>1</v>
      </c>
      <c r="AA35" s="25">
        <f t="shared" si="13"/>
        <v>1</v>
      </c>
      <c r="AB35" s="25">
        <f t="shared" si="12"/>
        <v>1</v>
      </c>
      <c r="AC35" s="48">
        <f t="shared" si="9"/>
        <v>1</v>
      </c>
    </row>
    <row r="36" spans="2:29" s="74" customFormat="1" ht="60" customHeight="1">
      <c r="B36" s="140"/>
      <c r="C36" s="140"/>
      <c r="D36" s="151"/>
      <c r="E36" s="140"/>
      <c r="F36" s="140"/>
      <c r="G36" s="58" t="s">
        <v>119</v>
      </c>
      <c r="H36" s="39">
        <v>44197</v>
      </c>
      <c r="I36" s="39">
        <v>44469</v>
      </c>
      <c r="J36" s="17" t="s">
        <v>121</v>
      </c>
      <c r="K36" s="61"/>
      <c r="L36" s="25">
        <v>0.5</v>
      </c>
      <c r="M36" s="25">
        <v>0.5</v>
      </c>
      <c r="N36" s="25">
        <f t="shared" si="1"/>
        <v>1</v>
      </c>
      <c r="O36" s="25">
        <v>0</v>
      </c>
      <c r="P36" s="25">
        <v>0</v>
      </c>
      <c r="Q36" s="25">
        <f>IFERROR(P36/O36,0%)</f>
        <v>0</v>
      </c>
      <c r="R36" s="25">
        <v>0.5</v>
      </c>
      <c r="S36" s="25">
        <v>0.5</v>
      </c>
      <c r="T36" s="25">
        <f t="shared" si="3"/>
        <v>1</v>
      </c>
      <c r="U36" s="25">
        <v>0</v>
      </c>
      <c r="V36" s="25">
        <v>0</v>
      </c>
      <c r="W36" s="25">
        <v>0</v>
      </c>
      <c r="X36" s="25">
        <f t="shared" si="5"/>
        <v>1</v>
      </c>
      <c r="Y36" s="25">
        <f t="shared" si="6"/>
        <v>1</v>
      </c>
      <c r="Z36" s="48">
        <f t="shared" si="7"/>
        <v>1</v>
      </c>
      <c r="AA36" s="25">
        <f t="shared" si="13"/>
        <v>1</v>
      </c>
      <c r="AB36" s="25">
        <f t="shared" si="12"/>
        <v>1</v>
      </c>
      <c r="AC36" s="48">
        <f t="shared" si="9"/>
        <v>1</v>
      </c>
    </row>
    <row r="37" spans="2:29" s="74" customFormat="1" ht="81" customHeight="1">
      <c r="B37" s="140" t="s">
        <v>114</v>
      </c>
      <c r="C37" s="140" t="s">
        <v>117</v>
      </c>
      <c r="D37" s="58" t="s">
        <v>169</v>
      </c>
      <c r="E37" s="140"/>
      <c r="F37" s="140" t="s">
        <v>144</v>
      </c>
      <c r="G37" s="58" t="s">
        <v>125</v>
      </c>
      <c r="H37" s="39">
        <v>44197</v>
      </c>
      <c r="I37" s="39">
        <v>44561</v>
      </c>
      <c r="J37" s="17" t="s">
        <v>134</v>
      </c>
      <c r="K37" s="59" t="s">
        <v>147</v>
      </c>
      <c r="L37" s="49">
        <v>0.25</v>
      </c>
      <c r="M37" s="49">
        <v>0.25</v>
      </c>
      <c r="N37" s="25">
        <f t="shared" si="1"/>
        <v>1</v>
      </c>
      <c r="O37" s="50">
        <v>0.24</v>
      </c>
      <c r="P37" s="50">
        <v>0.24</v>
      </c>
      <c r="Q37" s="25">
        <f t="shared" si="2"/>
        <v>1</v>
      </c>
      <c r="R37" s="50">
        <v>0.24</v>
      </c>
      <c r="S37" s="25">
        <v>0.24</v>
      </c>
      <c r="T37" s="25">
        <f t="shared" si="3"/>
        <v>1</v>
      </c>
      <c r="U37" s="49">
        <v>0.27</v>
      </c>
      <c r="V37" s="25">
        <v>0.27</v>
      </c>
      <c r="W37" s="25">
        <f t="shared" si="4"/>
        <v>1</v>
      </c>
      <c r="X37" s="25">
        <f t="shared" si="5"/>
        <v>1</v>
      </c>
      <c r="Y37" s="25">
        <f t="shared" si="6"/>
        <v>1</v>
      </c>
      <c r="Z37" s="48">
        <f t="shared" si="7"/>
        <v>1</v>
      </c>
      <c r="AA37" s="25">
        <f t="shared" si="13"/>
        <v>1</v>
      </c>
      <c r="AB37" s="25">
        <f t="shared" si="12"/>
        <v>1</v>
      </c>
      <c r="AC37" s="48">
        <f t="shared" si="9"/>
        <v>1</v>
      </c>
    </row>
    <row r="38" spans="2:29" s="74" customFormat="1" ht="67.5" customHeight="1">
      <c r="B38" s="140"/>
      <c r="C38" s="140"/>
      <c r="D38" s="109" t="s">
        <v>169</v>
      </c>
      <c r="E38" s="140"/>
      <c r="F38" s="140"/>
      <c r="G38" s="109" t="s">
        <v>126</v>
      </c>
      <c r="H38" s="39">
        <v>44197</v>
      </c>
      <c r="I38" s="39">
        <v>44561</v>
      </c>
      <c r="J38" s="17" t="s">
        <v>135</v>
      </c>
      <c r="K38" s="60"/>
      <c r="L38" s="48">
        <v>0.25</v>
      </c>
      <c r="M38" s="48">
        <v>0.25</v>
      </c>
      <c r="N38" s="25">
        <f t="shared" si="1"/>
        <v>1</v>
      </c>
      <c r="O38" s="50">
        <v>0.24</v>
      </c>
      <c r="P38" s="25">
        <v>0.24</v>
      </c>
      <c r="Q38" s="25">
        <f t="shared" si="2"/>
        <v>1</v>
      </c>
      <c r="R38" s="25">
        <v>0.24</v>
      </c>
      <c r="S38" s="25">
        <v>0.24</v>
      </c>
      <c r="T38" s="25">
        <f t="shared" si="3"/>
        <v>1</v>
      </c>
      <c r="U38" s="48">
        <v>0.27</v>
      </c>
      <c r="V38" s="25">
        <v>0.27</v>
      </c>
      <c r="W38" s="25">
        <f t="shared" si="4"/>
        <v>1</v>
      </c>
      <c r="X38" s="25">
        <f t="shared" si="5"/>
        <v>1</v>
      </c>
      <c r="Y38" s="25">
        <f t="shared" si="6"/>
        <v>1</v>
      </c>
      <c r="Z38" s="48">
        <f t="shared" si="7"/>
        <v>1</v>
      </c>
      <c r="AA38" s="107">
        <f>SUM(X38:X39)/2</f>
        <v>1</v>
      </c>
      <c r="AB38" s="107">
        <f>SUM(Y38:Y39)/2</f>
        <v>1</v>
      </c>
      <c r="AC38" s="107">
        <f>AB38/AA38</f>
        <v>1</v>
      </c>
    </row>
    <row r="39" spans="2:29" s="74" customFormat="1">
      <c r="B39" s="140"/>
      <c r="C39" s="140"/>
      <c r="D39" s="110"/>
      <c r="E39" s="140"/>
      <c r="F39" s="140"/>
      <c r="G39" s="110"/>
      <c r="H39" s="39">
        <v>44348</v>
      </c>
      <c r="I39" s="39">
        <v>44561</v>
      </c>
      <c r="J39" s="17" t="s">
        <v>136</v>
      </c>
      <c r="K39" s="60"/>
      <c r="L39" s="49">
        <v>0</v>
      </c>
      <c r="M39" s="49">
        <v>0</v>
      </c>
      <c r="N39" s="25">
        <f>IFERROR(M39/L39,0%)</f>
        <v>0</v>
      </c>
      <c r="O39" s="21">
        <v>0</v>
      </c>
      <c r="P39" s="21">
        <v>0</v>
      </c>
      <c r="Q39" s="25">
        <f>IFERROR(P39/O39,0%)</f>
        <v>0</v>
      </c>
      <c r="R39" s="50">
        <v>0.2</v>
      </c>
      <c r="S39" s="25">
        <v>0.2</v>
      </c>
      <c r="T39" s="25">
        <f t="shared" si="3"/>
        <v>1</v>
      </c>
      <c r="U39" s="49">
        <v>0.8</v>
      </c>
      <c r="V39" s="25">
        <v>0.8</v>
      </c>
      <c r="W39" s="25">
        <f t="shared" si="4"/>
        <v>1</v>
      </c>
      <c r="X39" s="25">
        <f t="shared" si="5"/>
        <v>1</v>
      </c>
      <c r="Y39" s="25">
        <f t="shared" si="6"/>
        <v>1</v>
      </c>
      <c r="Z39" s="48">
        <f t="shared" si="7"/>
        <v>1</v>
      </c>
      <c r="AA39" s="108"/>
      <c r="AB39" s="108"/>
      <c r="AC39" s="108"/>
    </row>
    <row r="40" spans="2:29" s="74" customFormat="1" ht="36">
      <c r="B40" s="140"/>
      <c r="C40" s="140"/>
      <c r="D40" s="58" t="s">
        <v>169</v>
      </c>
      <c r="E40" s="140"/>
      <c r="F40" s="140"/>
      <c r="G40" s="58" t="s">
        <v>127</v>
      </c>
      <c r="H40" s="39">
        <v>44197</v>
      </c>
      <c r="I40" s="39">
        <v>44561</v>
      </c>
      <c r="J40" s="17" t="s">
        <v>137</v>
      </c>
      <c r="K40" s="60"/>
      <c r="L40" s="48">
        <v>0.25</v>
      </c>
      <c r="M40" s="48">
        <v>0.25</v>
      </c>
      <c r="N40" s="25">
        <f t="shared" si="1"/>
        <v>1</v>
      </c>
      <c r="O40" s="25">
        <v>0.24</v>
      </c>
      <c r="P40" s="25">
        <v>0.24</v>
      </c>
      <c r="Q40" s="25">
        <f t="shared" si="2"/>
        <v>1</v>
      </c>
      <c r="R40" s="25">
        <v>0.24</v>
      </c>
      <c r="S40" s="25">
        <v>0.24</v>
      </c>
      <c r="T40" s="25">
        <f t="shared" si="3"/>
        <v>1</v>
      </c>
      <c r="U40" s="48">
        <v>0.27</v>
      </c>
      <c r="V40" s="25">
        <v>0.27</v>
      </c>
      <c r="W40" s="25">
        <f t="shared" si="4"/>
        <v>1</v>
      </c>
      <c r="X40" s="25">
        <f t="shared" si="5"/>
        <v>1</v>
      </c>
      <c r="Y40" s="25">
        <f t="shared" si="6"/>
        <v>1</v>
      </c>
      <c r="Z40" s="48">
        <f t="shared" si="7"/>
        <v>1</v>
      </c>
      <c r="AA40" s="25">
        <f>X40</f>
        <v>1</v>
      </c>
      <c r="AB40" s="25">
        <f>SUM(M40,P40,S40,V40)</f>
        <v>1</v>
      </c>
      <c r="AC40" s="48">
        <f t="shared" si="9"/>
        <v>1</v>
      </c>
    </row>
    <row r="41" spans="2:29" s="74" customFormat="1" ht="24">
      <c r="B41" s="140"/>
      <c r="C41" s="140"/>
      <c r="D41" s="58" t="s">
        <v>169</v>
      </c>
      <c r="E41" s="140"/>
      <c r="F41" s="140"/>
      <c r="G41" s="58" t="s">
        <v>128</v>
      </c>
      <c r="H41" s="39">
        <v>44197</v>
      </c>
      <c r="I41" s="39">
        <v>44561</v>
      </c>
      <c r="J41" s="17" t="s">
        <v>138</v>
      </c>
      <c r="K41" s="60"/>
      <c r="L41" s="48">
        <v>0.125</v>
      </c>
      <c r="M41" s="48">
        <v>0.125</v>
      </c>
      <c r="N41" s="25">
        <f t="shared" si="1"/>
        <v>1</v>
      </c>
      <c r="O41" s="25">
        <v>0.375</v>
      </c>
      <c r="P41" s="25">
        <v>0.375</v>
      </c>
      <c r="Q41" s="25">
        <f t="shared" si="2"/>
        <v>1</v>
      </c>
      <c r="R41" s="25">
        <v>0.375</v>
      </c>
      <c r="S41" s="25">
        <v>0.375</v>
      </c>
      <c r="T41" s="25">
        <f t="shared" si="3"/>
        <v>1</v>
      </c>
      <c r="U41" s="48">
        <v>0.125</v>
      </c>
      <c r="V41" s="25">
        <v>0.125</v>
      </c>
      <c r="W41" s="25">
        <f t="shared" si="4"/>
        <v>1</v>
      </c>
      <c r="X41" s="25">
        <f t="shared" si="5"/>
        <v>1</v>
      </c>
      <c r="Y41" s="25">
        <f t="shared" si="6"/>
        <v>1</v>
      </c>
      <c r="Z41" s="48">
        <f t="shared" si="7"/>
        <v>1</v>
      </c>
      <c r="AA41" s="25">
        <f t="shared" ref="AA41:AA43" si="14">X41</f>
        <v>1</v>
      </c>
      <c r="AB41" s="25">
        <f t="shared" ref="AB41:AB43" si="15">SUM(M41,P41,S41,V41)</f>
        <v>1</v>
      </c>
      <c r="AC41" s="48">
        <f t="shared" si="9"/>
        <v>1</v>
      </c>
    </row>
    <row r="42" spans="2:29" s="74" customFormat="1" ht="24">
      <c r="B42" s="140"/>
      <c r="C42" s="140"/>
      <c r="D42" s="58" t="s">
        <v>165</v>
      </c>
      <c r="E42" s="140"/>
      <c r="F42" s="140"/>
      <c r="G42" s="58" t="s">
        <v>129</v>
      </c>
      <c r="H42" s="39">
        <v>44197</v>
      </c>
      <c r="I42" s="39">
        <v>44561</v>
      </c>
      <c r="J42" s="17" t="s">
        <v>139</v>
      </c>
      <c r="K42" s="60"/>
      <c r="L42" s="48">
        <v>0.125</v>
      </c>
      <c r="M42" s="48">
        <v>0.125</v>
      </c>
      <c r="N42" s="25">
        <f t="shared" si="1"/>
        <v>1</v>
      </c>
      <c r="O42" s="25">
        <v>0.32750000000000001</v>
      </c>
      <c r="P42" s="25">
        <v>0.32749999999999996</v>
      </c>
      <c r="Q42" s="25">
        <f t="shared" si="2"/>
        <v>0.99999999999999978</v>
      </c>
      <c r="R42" s="25">
        <v>0.20250000000000001</v>
      </c>
      <c r="S42" s="25">
        <v>0.20250000000000001</v>
      </c>
      <c r="T42" s="25">
        <f t="shared" si="3"/>
        <v>1</v>
      </c>
      <c r="U42" s="48">
        <v>0.34499999999999997</v>
      </c>
      <c r="V42" s="25">
        <v>0.34499999999999997</v>
      </c>
      <c r="W42" s="25">
        <f t="shared" si="4"/>
        <v>1</v>
      </c>
      <c r="X42" s="25">
        <f t="shared" si="5"/>
        <v>1</v>
      </c>
      <c r="Y42" s="25">
        <f t="shared" si="6"/>
        <v>1</v>
      </c>
      <c r="Z42" s="48">
        <f t="shared" si="7"/>
        <v>1</v>
      </c>
      <c r="AA42" s="25">
        <f t="shared" si="14"/>
        <v>1</v>
      </c>
      <c r="AB42" s="25">
        <f t="shared" si="15"/>
        <v>1</v>
      </c>
      <c r="AC42" s="48">
        <f t="shared" si="9"/>
        <v>1</v>
      </c>
    </row>
    <row r="43" spans="2:29" s="74" customFormat="1" ht="24">
      <c r="B43" s="140"/>
      <c r="C43" s="140"/>
      <c r="D43" s="58" t="s">
        <v>166</v>
      </c>
      <c r="E43" s="140"/>
      <c r="F43" s="140"/>
      <c r="G43" s="58" t="s">
        <v>130</v>
      </c>
      <c r="H43" s="39">
        <v>44197</v>
      </c>
      <c r="I43" s="39">
        <v>44561</v>
      </c>
      <c r="J43" s="17" t="s">
        <v>140</v>
      </c>
      <c r="K43" s="60"/>
      <c r="L43" s="48">
        <v>0.19</v>
      </c>
      <c r="M43" s="48">
        <v>0.16750000000000001</v>
      </c>
      <c r="N43" s="25">
        <f t="shared" si="1"/>
        <v>0.88157894736842113</v>
      </c>
      <c r="O43" s="25">
        <v>0.33750000000000002</v>
      </c>
      <c r="P43" s="25">
        <v>0.33750000000000002</v>
      </c>
      <c r="Q43" s="25">
        <f t="shared" si="2"/>
        <v>1</v>
      </c>
      <c r="R43" s="25">
        <v>0.26250000000000001</v>
      </c>
      <c r="S43" s="25">
        <v>0.28499999999999998</v>
      </c>
      <c r="T43" s="25">
        <f t="shared" si="3"/>
        <v>1.0857142857142856</v>
      </c>
      <c r="U43" s="48">
        <v>0.21</v>
      </c>
      <c r="V43" s="25">
        <v>0.21</v>
      </c>
      <c r="W43" s="25">
        <f t="shared" si="4"/>
        <v>1</v>
      </c>
      <c r="X43" s="25">
        <f t="shared" si="5"/>
        <v>1</v>
      </c>
      <c r="Y43" s="25">
        <f t="shared" si="6"/>
        <v>1</v>
      </c>
      <c r="Z43" s="48">
        <f t="shared" si="7"/>
        <v>1</v>
      </c>
      <c r="AA43" s="25">
        <f t="shared" si="14"/>
        <v>1</v>
      </c>
      <c r="AB43" s="25">
        <f t="shared" si="15"/>
        <v>1</v>
      </c>
      <c r="AC43" s="48">
        <f t="shared" si="9"/>
        <v>1</v>
      </c>
    </row>
    <row r="44" spans="2:29" s="74" customFormat="1" ht="24">
      <c r="B44" s="140"/>
      <c r="C44" s="140"/>
      <c r="D44" s="109" t="s">
        <v>166</v>
      </c>
      <c r="E44" s="140"/>
      <c r="F44" s="140"/>
      <c r="G44" s="109" t="s">
        <v>131</v>
      </c>
      <c r="H44" s="39">
        <v>44197</v>
      </c>
      <c r="I44" s="39">
        <v>44561</v>
      </c>
      <c r="J44" s="17" t="s">
        <v>141</v>
      </c>
      <c r="K44" s="60"/>
      <c r="L44" s="48">
        <v>0.25</v>
      </c>
      <c r="M44" s="48">
        <v>0.25</v>
      </c>
      <c r="N44" s="25">
        <f t="shared" si="1"/>
        <v>1</v>
      </c>
      <c r="O44" s="25">
        <v>0.24</v>
      </c>
      <c r="P44" s="25">
        <v>0.24</v>
      </c>
      <c r="Q44" s="25">
        <f t="shared" si="2"/>
        <v>1</v>
      </c>
      <c r="R44" s="25">
        <v>0.24</v>
      </c>
      <c r="S44" s="25">
        <v>0.24</v>
      </c>
      <c r="T44" s="25">
        <f t="shared" si="3"/>
        <v>1</v>
      </c>
      <c r="U44" s="48">
        <v>0.27</v>
      </c>
      <c r="V44" s="25">
        <v>0.27</v>
      </c>
      <c r="W44" s="25">
        <f t="shared" si="4"/>
        <v>1</v>
      </c>
      <c r="X44" s="25">
        <f t="shared" si="5"/>
        <v>1</v>
      </c>
      <c r="Y44" s="25">
        <f t="shared" si="6"/>
        <v>1</v>
      </c>
      <c r="Z44" s="48">
        <f t="shared" si="7"/>
        <v>1</v>
      </c>
      <c r="AA44" s="107">
        <f>SUM(X44:X45)/2</f>
        <v>1</v>
      </c>
      <c r="AB44" s="107">
        <f>SUM(Y44:Y45)/2</f>
        <v>1</v>
      </c>
      <c r="AC44" s="107">
        <f>AB44/AA44</f>
        <v>1</v>
      </c>
    </row>
    <row r="45" spans="2:29" s="74" customFormat="1" ht="39.75" customHeight="1">
      <c r="B45" s="140"/>
      <c r="C45" s="140"/>
      <c r="D45" s="110"/>
      <c r="E45" s="140"/>
      <c r="F45" s="140"/>
      <c r="G45" s="110"/>
      <c r="H45" s="39">
        <v>44287</v>
      </c>
      <c r="I45" s="39">
        <v>44316</v>
      </c>
      <c r="J45" s="17" t="s">
        <v>196</v>
      </c>
      <c r="K45" s="60"/>
      <c r="L45" s="48">
        <v>0</v>
      </c>
      <c r="M45" s="48">
        <v>0</v>
      </c>
      <c r="N45" s="25">
        <f>IFERROR(M45/L45,0%)</f>
        <v>0</v>
      </c>
      <c r="O45" s="25">
        <v>1</v>
      </c>
      <c r="P45" s="25">
        <v>1</v>
      </c>
      <c r="Q45" s="25">
        <f t="shared" si="2"/>
        <v>1</v>
      </c>
      <c r="R45" s="25">
        <v>0</v>
      </c>
      <c r="S45" s="25">
        <v>0</v>
      </c>
      <c r="T45" s="25">
        <f>IFERROR(S45/R45,0%)</f>
        <v>0</v>
      </c>
      <c r="U45" s="48">
        <v>0</v>
      </c>
      <c r="V45" s="25">
        <v>0</v>
      </c>
      <c r="W45" s="25">
        <f>IFERROR(V45/U45,0%)</f>
        <v>0</v>
      </c>
      <c r="X45" s="25">
        <f t="shared" si="5"/>
        <v>1</v>
      </c>
      <c r="Y45" s="25">
        <f t="shared" si="6"/>
        <v>1</v>
      </c>
      <c r="Z45" s="48">
        <f t="shared" si="7"/>
        <v>1</v>
      </c>
      <c r="AA45" s="108"/>
      <c r="AB45" s="108"/>
      <c r="AC45" s="108"/>
    </row>
    <row r="46" spans="2:29" s="74" customFormat="1" ht="24">
      <c r="B46" s="140"/>
      <c r="C46" s="140"/>
      <c r="D46" s="58" t="s">
        <v>166</v>
      </c>
      <c r="E46" s="140"/>
      <c r="F46" s="140"/>
      <c r="G46" s="58" t="s">
        <v>132</v>
      </c>
      <c r="H46" s="39">
        <v>44197</v>
      </c>
      <c r="I46" s="39">
        <v>44561</v>
      </c>
      <c r="J46" s="17" t="s">
        <v>142</v>
      </c>
      <c r="K46" s="60"/>
      <c r="L46" s="48">
        <v>0.25</v>
      </c>
      <c r="M46" s="48">
        <v>0.25</v>
      </c>
      <c r="N46" s="25">
        <f t="shared" si="1"/>
        <v>1</v>
      </c>
      <c r="O46" s="25">
        <v>0.24</v>
      </c>
      <c r="P46" s="25">
        <v>0.24</v>
      </c>
      <c r="Q46" s="25">
        <f t="shared" si="2"/>
        <v>1</v>
      </c>
      <c r="R46" s="25">
        <v>0.24</v>
      </c>
      <c r="S46" s="25">
        <v>0.24</v>
      </c>
      <c r="T46" s="25">
        <f t="shared" si="3"/>
        <v>1</v>
      </c>
      <c r="U46" s="48">
        <v>0.27</v>
      </c>
      <c r="V46" s="25">
        <v>0.27</v>
      </c>
      <c r="W46" s="25">
        <f t="shared" si="4"/>
        <v>1</v>
      </c>
      <c r="X46" s="25">
        <f t="shared" si="5"/>
        <v>1</v>
      </c>
      <c r="Y46" s="25">
        <f t="shared" si="6"/>
        <v>1</v>
      </c>
      <c r="Z46" s="48">
        <f t="shared" si="7"/>
        <v>1</v>
      </c>
      <c r="AA46" s="25">
        <f t="shared" ref="AA46:AA48" si="16">X46</f>
        <v>1</v>
      </c>
      <c r="AB46" s="25">
        <f t="shared" ref="AB46:AB47" si="17">SUM(M46,P46,S46,V46)</f>
        <v>1</v>
      </c>
      <c r="AC46" s="48">
        <f t="shared" si="9"/>
        <v>1</v>
      </c>
    </row>
    <row r="47" spans="2:29" s="74" customFormat="1" ht="36">
      <c r="B47" s="140"/>
      <c r="C47" s="140"/>
      <c r="D47" s="58" t="s">
        <v>167</v>
      </c>
      <c r="E47" s="140"/>
      <c r="F47" s="140"/>
      <c r="G47" s="58" t="s">
        <v>133</v>
      </c>
      <c r="H47" s="39">
        <v>44197</v>
      </c>
      <c r="I47" s="39">
        <v>44561</v>
      </c>
      <c r="J47" s="17" t="s">
        <v>143</v>
      </c>
      <c r="K47" s="60"/>
      <c r="L47" s="48">
        <v>0.45</v>
      </c>
      <c r="M47" s="48">
        <v>0.45</v>
      </c>
      <c r="N47" s="25">
        <f t="shared" si="1"/>
        <v>1</v>
      </c>
      <c r="O47" s="25">
        <v>0.1167</v>
      </c>
      <c r="P47" s="25">
        <v>0.11666666666666665</v>
      </c>
      <c r="Q47" s="25">
        <f t="shared" si="2"/>
        <v>0.99971436732362173</v>
      </c>
      <c r="R47" s="25">
        <v>0.23330000000000001</v>
      </c>
      <c r="S47" s="25">
        <v>0.23330000000000001</v>
      </c>
      <c r="T47" s="25">
        <f t="shared" si="3"/>
        <v>1</v>
      </c>
      <c r="U47" s="48">
        <v>0.2</v>
      </c>
      <c r="V47" s="25">
        <v>0.2</v>
      </c>
      <c r="W47" s="25">
        <f t="shared" si="4"/>
        <v>1</v>
      </c>
      <c r="X47" s="25">
        <f t="shared" si="5"/>
        <v>1</v>
      </c>
      <c r="Y47" s="25">
        <f t="shared" si="6"/>
        <v>0.99996666666666667</v>
      </c>
      <c r="Z47" s="48">
        <f t="shared" si="7"/>
        <v>0.99996666666666667</v>
      </c>
      <c r="AA47" s="25">
        <f t="shared" si="16"/>
        <v>1</v>
      </c>
      <c r="AB47" s="25">
        <f t="shared" si="17"/>
        <v>0.99996666666666667</v>
      </c>
      <c r="AC47" s="48">
        <f t="shared" si="9"/>
        <v>0.99996666666666667</v>
      </c>
    </row>
    <row r="48" spans="2:29" s="74" customFormat="1" ht="113.25" customHeight="1">
      <c r="B48" s="58" t="s">
        <v>114</v>
      </c>
      <c r="C48" s="58" t="s">
        <v>117</v>
      </c>
      <c r="D48" s="58" t="s">
        <v>169</v>
      </c>
      <c r="E48" s="140"/>
      <c r="F48" s="58" t="s">
        <v>145</v>
      </c>
      <c r="G48" s="58" t="s">
        <v>146</v>
      </c>
      <c r="H48" s="39">
        <v>44197</v>
      </c>
      <c r="I48" s="39">
        <v>44561</v>
      </c>
      <c r="J48" s="18" t="s">
        <v>148</v>
      </c>
      <c r="K48" s="61"/>
      <c r="L48" s="48">
        <v>0.66669999999999996</v>
      </c>
      <c r="M48" s="48">
        <v>0.66669999999999996</v>
      </c>
      <c r="N48" s="25">
        <f t="shared" si="1"/>
        <v>1</v>
      </c>
      <c r="O48" s="25">
        <v>0.1167</v>
      </c>
      <c r="P48" s="25">
        <v>0.11666666666666667</v>
      </c>
      <c r="Q48" s="25">
        <f t="shared" si="2"/>
        <v>0.99971436732362184</v>
      </c>
      <c r="R48" s="25">
        <v>0.12</v>
      </c>
      <c r="S48" s="25">
        <v>0.12</v>
      </c>
      <c r="T48" s="25">
        <f t="shared" si="3"/>
        <v>1</v>
      </c>
      <c r="U48" s="48">
        <v>9.6600000000000005E-2</v>
      </c>
      <c r="V48" s="25">
        <v>9.6600000000000005E-2</v>
      </c>
      <c r="W48" s="25">
        <f t="shared" si="4"/>
        <v>1</v>
      </c>
      <c r="X48" s="25">
        <f t="shared" si="5"/>
        <v>1</v>
      </c>
      <c r="Y48" s="25">
        <f t="shared" si="6"/>
        <v>0.99996666666666667</v>
      </c>
      <c r="Z48" s="48">
        <f t="shared" si="7"/>
        <v>0.99996666666666667</v>
      </c>
      <c r="AA48" s="25">
        <f t="shared" si="16"/>
        <v>1</v>
      </c>
      <c r="AB48" s="25">
        <f>SUM(M48,P48,S48,V48)</f>
        <v>0.99996666666666667</v>
      </c>
      <c r="AC48" s="48">
        <f t="shared" si="9"/>
        <v>0.99996666666666667</v>
      </c>
    </row>
    <row r="49" spans="2:29" s="75" customFormat="1" ht="44.25" customHeight="1">
      <c r="B49" s="109" t="s">
        <v>114</v>
      </c>
      <c r="C49" s="109" t="s">
        <v>163</v>
      </c>
      <c r="D49" s="109" t="s">
        <v>162</v>
      </c>
      <c r="E49" s="109" t="s">
        <v>157</v>
      </c>
      <c r="F49" s="32" t="s">
        <v>158</v>
      </c>
      <c r="G49" s="58" t="s">
        <v>149</v>
      </c>
      <c r="H49" s="39">
        <v>44197</v>
      </c>
      <c r="I49" s="39">
        <v>44561</v>
      </c>
      <c r="J49" s="17" t="s">
        <v>153</v>
      </c>
      <c r="K49" s="114" t="s">
        <v>164</v>
      </c>
      <c r="L49" s="49">
        <v>0.1</v>
      </c>
      <c r="M49" s="49">
        <v>0.1</v>
      </c>
      <c r="N49" s="25">
        <f t="shared" si="1"/>
        <v>1</v>
      </c>
      <c r="O49" s="50">
        <v>0.35</v>
      </c>
      <c r="P49" s="50">
        <v>0.35</v>
      </c>
      <c r="Q49" s="25">
        <f t="shared" si="2"/>
        <v>1</v>
      </c>
      <c r="R49" s="50">
        <v>0.35</v>
      </c>
      <c r="S49" s="25">
        <v>0.3</v>
      </c>
      <c r="T49" s="25">
        <f t="shared" si="3"/>
        <v>0.85714285714285721</v>
      </c>
      <c r="U49" s="49">
        <v>0.2</v>
      </c>
      <c r="V49" s="25">
        <v>0.25</v>
      </c>
      <c r="W49" s="25">
        <f t="shared" si="4"/>
        <v>1.25</v>
      </c>
      <c r="X49" s="25">
        <f t="shared" si="5"/>
        <v>1</v>
      </c>
      <c r="Y49" s="25">
        <f t="shared" si="6"/>
        <v>1</v>
      </c>
      <c r="Z49" s="48">
        <f t="shared" si="7"/>
        <v>1</v>
      </c>
      <c r="AA49" s="25">
        <f t="shared" ref="AA49:AA52" si="18">X49</f>
        <v>1</v>
      </c>
      <c r="AB49" s="25">
        <f t="shared" ref="AB49:AB52" si="19">SUM(M49,P49,S49,V49)</f>
        <v>1</v>
      </c>
      <c r="AC49" s="48">
        <f t="shared" si="9"/>
        <v>1</v>
      </c>
    </row>
    <row r="50" spans="2:29" s="75" customFormat="1" ht="48">
      <c r="B50" s="117"/>
      <c r="C50" s="117"/>
      <c r="D50" s="117"/>
      <c r="E50" s="117"/>
      <c r="F50" s="32" t="s">
        <v>159</v>
      </c>
      <c r="G50" s="58" t="s">
        <v>150</v>
      </c>
      <c r="H50" s="39">
        <v>44197</v>
      </c>
      <c r="I50" s="39">
        <v>44561</v>
      </c>
      <c r="J50" s="17" t="s">
        <v>154</v>
      </c>
      <c r="K50" s="115"/>
      <c r="L50" s="49">
        <v>0.17</v>
      </c>
      <c r="M50" s="49">
        <v>0.17</v>
      </c>
      <c r="N50" s="25">
        <f t="shared" si="1"/>
        <v>1</v>
      </c>
      <c r="O50" s="50">
        <v>0.15</v>
      </c>
      <c r="P50" s="50">
        <v>0.15</v>
      </c>
      <c r="Q50" s="25">
        <f t="shared" si="2"/>
        <v>1</v>
      </c>
      <c r="R50" s="50">
        <v>0.38</v>
      </c>
      <c r="S50" s="25">
        <v>0.48</v>
      </c>
      <c r="T50" s="25">
        <f t="shared" si="3"/>
        <v>1.263157894736842</v>
      </c>
      <c r="U50" s="49">
        <v>0.3</v>
      </c>
      <c r="V50" s="25">
        <v>0.2</v>
      </c>
      <c r="W50" s="25">
        <f t="shared" si="4"/>
        <v>0.66666666666666674</v>
      </c>
      <c r="X50" s="25">
        <f t="shared" si="5"/>
        <v>1</v>
      </c>
      <c r="Y50" s="25">
        <f t="shared" si="6"/>
        <v>1</v>
      </c>
      <c r="Z50" s="48">
        <f t="shared" si="7"/>
        <v>1</v>
      </c>
      <c r="AA50" s="25">
        <f t="shared" si="18"/>
        <v>1</v>
      </c>
      <c r="AB50" s="25">
        <f t="shared" si="19"/>
        <v>1</v>
      </c>
      <c r="AC50" s="48">
        <f t="shared" si="9"/>
        <v>1</v>
      </c>
    </row>
    <row r="51" spans="2:29" s="75" customFormat="1" ht="33.75" customHeight="1">
      <c r="B51" s="117"/>
      <c r="C51" s="117"/>
      <c r="D51" s="117"/>
      <c r="E51" s="117"/>
      <c r="F51" s="32" t="s">
        <v>160</v>
      </c>
      <c r="G51" s="58" t="s">
        <v>151</v>
      </c>
      <c r="H51" s="39">
        <v>44197</v>
      </c>
      <c r="I51" s="39">
        <v>44561</v>
      </c>
      <c r="J51" s="17" t="s">
        <v>155</v>
      </c>
      <c r="K51" s="115"/>
      <c r="L51" s="49">
        <v>0.13750000000000001</v>
      </c>
      <c r="M51" s="49">
        <v>0.13750000000000001</v>
      </c>
      <c r="N51" s="25">
        <f t="shared" si="1"/>
        <v>1</v>
      </c>
      <c r="O51" s="50">
        <v>0.22500000000000001</v>
      </c>
      <c r="P51" s="50">
        <v>0.1875</v>
      </c>
      <c r="Q51" s="25">
        <f t="shared" si="2"/>
        <v>0.83333333333333326</v>
      </c>
      <c r="R51" s="50">
        <v>0.32500000000000001</v>
      </c>
      <c r="S51" s="50">
        <v>0.32500000000000001</v>
      </c>
      <c r="T51" s="25">
        <f t="shared" si="3"/>
        <v>1</v>
      </c>
      <c r="U51" s="49">
        <v>0.3125</v>
      </c>
      <c r="V51" s="25">
        <v>0.17499999999999999</v>
      </c>
      <c r="W51" s="25">
        <f t="shared" si="4"/>
        <v>0.55999999999999994</v>
      </c>
      <c r="X51" s="25">
        <f>SUM(L51,O51,R51,U51)</f>
        <v>1</v>
      </c>
      <c r="Y51" s="25">
        <f>SUM(M51,P51,S51,V51)</f>
        <v>0.82499999999999996</v>
      </c>
      <c r="Z51" s="48">
        <f>Y51/X51</f>
        <v>0.82499999999999996</v>
      </c>
      <c r="AA51" s="25">
        <f t="shared" si="18"/>
        <v>1</v>
      </c>
      <c r="AB51" s="25">
        <f t="shared" si="19"/>
        <v>0.82499999999999996</v>
      </c>
      <c r="AC51" s="48">
        <f t="shared" si="9"/>
        <v>0.82499999999999996</v>
      </c>
    </row>
    <row r="52" spans="2:29" s="75" customFormat="1" ht="48">
      <c r="B52" s="110"/>
      <c r="C52" s="110"/>
      <c r="D52" s="110"/>
      <c r="E52" s="110"/>
      <c r="F52" s="32" t="s">
        <v>161</v>
      </c>
      <c r="G52" s="58" t="s">
        <v>152</v>
      </c>
      <c r="H52" s="39">
        <v>44197</v>
      </c>
      <c r="I52" s="39">
        <v>44561</v>
      </c>
      <c r="J52" s="17" t="s">
        <v>156</v>
      </c>
      <c r="K52" s="116"/>
      <c r="L52" s="49">
        <v>0.2</v>
      </c>
      <c r="M52" s="49">
        <v>0.2</v>
      </c>
      <c r="N52" s="25">
        <f t="shared" si="1"/>
        <v>1</v>
      </c>
      <c r="O52" s="50">
        <v>0.4</v>
      </c>
      <c r="P52" s="50">
        <v>0.4</v>
      </c>
      <c r="Q52" s="25">
        <f t="shared" si="2"/>
        <v>1</v>
      </c>
      <c r="R52" s="50">
        <v>0.30000000000000004</v>
      </c>
      <c r="S52" s="25">
        <v>0.3</v>
      </c>
      <c r="T52" s="25">
        <f t="shared" si="3"/>
        <v>0.99999999999999978</v>
      </c>
      <c r="U52" s="49">
        <v>0.1</v>
      </c>
      <c r="V52" s="25">
        <v>0.1</v>
      </c>
      <c r="W52" s="25">
        <f t="shared" si="4"/>
        <v>1</v>
      </c>
      <c r="X52" s="25">
        <f t="shared" si="5"/>
        <v>1.0000000000000002</v>
      </c>
      <c r="Y52" s="25">
        <f t="shared" si="6"/>
        <v>1.0000000000000002</v>
      </c>
      <c r="Z52" s="48">
        <f t="shared" si="7"/>
        <v>1</v>
      </c>
      <c r="AA52" s="25">
        <f t="shared" si="18"/>
        <v>1.0000000000000002</v>
      </c>
      <c r="AB52" s="25">
        <f t="shared" si="19"/>
        <v>1.0000000000000002</v>
      </c>
      <c r="AC52" s="48">
        <f t="shared" si="9"/>
        <v>1</v>
      </c>
    </row>
    <row r="53" spans="2:29" s="27" customFormat="1" ht="48.75" customHeight="1">
      <c r="B53" s="109" t="s">
        <v>114</v>
      </c>
      <c r="C53" s="114" t="s">
        <v>190</v>
      </c>
      <c r="D53" s="109" t="s">
        <v>189</v>
      </c>
      <c r="E53" s="109" t="s">
        <v>183</v>
      </c>
      <c r="F53" s="109" t="s">
        <v>185</v>
      </c>
      <c r="G53" s="109" t="s">
        <v>177</v>
      </c>
      <c r="H53" s="39">
        <v>44197</v>
      </c>
      <c r="I53" s="39">
        <v>44377</v>
      </c>
      <c r="J53" s="17" t="s">
        <v>170</v>
      </c>
      <c r="K53" s="59" t="s">
        <v>193</v>
      </c>
      <c r="L53" s="49">
        <v>0.3</v>
      </c>
      <c r="M53" s="49">
        <v>0.15</v>
      </c>
      <c r="N53" s="25">
        <f t="shared" si="1"/>
        <v>0.5</v>
      </c>
      <c r="O53" s="50">
        <v>0.7</v>
      </c>
      <c r="P53" s="50">
        <v>0</v>
      </c>
      <c r="Q53" s="25">
        <f t="shared" si="2"/>
        <v>0</v>
      </c>
      <c r="R53" s="25">
        <f>IFERROR(Q53/P53,0%)</f>
        <v>0</v>
      </c>
      <c r="S53" s="25">
        <v>0.85</v>
      </c>
      <c r="T53" s="25" t="e">
        <f>S53/R53</f>
        <v>#DIV/0!</v>
      </c>
      <c r="U53" s="25">
        <v>0</v>
      </c>
      <c r="V53" s="25">
        <v>0</v>
      </c>
      <c r="W53" s="25">
        <f t="shared" ref="W53:W54" si="20">IFERROR(V53/U53,0%)</f>
        <v>0</v>
      </c>
      <c r="X53" s="25">
        <f>SUM(L53,O53,R53,U53)</f>
        <v>1</v>
      </c>
      <c r="Y53" s="25">
        <f t="shared" si="6"/>
        <v>1</v>
      </c>
      <c r="Z53" s="48">
        <f t="shared" si="7"/>
        <v>1</v>
      </c>
      <c r="AA53" s="107">
        <f>SUM(X53:X55)/3</f>
        <v>1</v>
      </c>
      <c r="AB53" s="107">
        <f>SUM(Y53:Y55)/3</f>
        <v>0.5708333333333333</v>
      </c>
      <c r="AC53" s="107">
        <f>AB53/AA53</f>
        <v>0.5708333333333333</v>
      </c>
    </row>
    <row r="54" spans="2:29" s="27" customFormat="1" ht="55.5" customHeight="1">
      <c r="B54" s="117"/>
      <c r="C54" s="115"/>
      <c r="D54" s="117"/>
      <c r="E54" s="117"/>
      <c r="F54" s="117"/>
      <c r="G54" s="117"/>
      <c r="H54" s="39">
        <v>44287</v>
      </c>
      <c r="I54" s="39">
        <v>44469</v>
      </c>
      <c r="J54" s="17" t="s">
        <v>171</v>
      </c>
      <c r="K54" s="60"/>
      <c r="L54" s="25">
        <v>0</v>
      </c>
      <c r="M54" s="25">
        <v>0</v>
      </c>
      <c r="N54" s="25">
        <f>IFERROR(M54/L54,0%)</f>
        <v>0</v>
      </c>
      <c r="O54" s="21">
        <v>0</v>
      </c>
      <c r="P54" s="50">
        <v>0</v>
      </c>
      <c r="Q54" s="25">
        <f>IFERROR(P54/O54,0%)</f>
        <v>0</v>
      </c>
      <c r="R54" s="25">
        <v>0.72499999999999998</v>
      </c>
      <c r="S54" s="25">
        <v>0.45</v>
      </c>
      <c r="T54" s="25">
        <f t="shared" si="3"/>
        <v>0.62068965517241381</v>
      </c>
      <c r="U54" s="25">
        <v>0.27500000000000002</v>
      </c>
      <c r="V54" s="25">
        <v>0.26250000000000001</v>
      </c>
      <c r="W54" s="25">
        <f t="shared" si="20"/>
        <v>0.95454545454545447</v>
      </c>
      <c r="X54" s="25">
        <f t="shared" si="5"/>
        <v>1</v>
      </c>
      <c r="Y54" s="25">
        <f t="shared" si="6"/>
        <v>0.71250000000000002</v>
      </c>
      <c r="Z54" s="48">
        <f t="shared" si="7"/>
        <v>0.71250000000000002</v>
      </c>
      <c r="AA54" s="113"/>
      <c r="AB54" s="113"/>
      <c r="AC54" s="113"/>
    </row>
    <row r="55" spans="2:29" s="27" customFormat="1" ht="42" customHeight="1">
      <c r="B55" s="117"/>
      <c r="C55" s="116"/>
      <c r="D55" s="110"/>
      <c r="E55" s="117"/>
      <c r="F55" s="110"/>
      <c r="G55" s="110"/>
      <c r="H55" s="39">
        <v>44348</v>
      </c>
      <c r="I55" s="39">
        <v>44561</v>
      </c>
      <c r="J55" s="17" t="s">
        <v>172</v>
      </c>
      <c r="K55" s="60"/>
      <c r="L55" s="25">
        <v>0</v>
      </c>
      <c r="M55" s="25">
        <v>0</v>
      </c>
      <c r="N55" s="25">
        <f>IFERROR(M55/L55,0%)</f>
        <v>0</v>
      </c>
      <c r="O55" s="25">
        <v>0</v>
      </c>
      <c r="P55" s="50">
        <v>0</v>
      </c>
      <c r="Q55" s="25">
        <f>IFERROR(P55/O55,0%)</f>
        <v>0</v>
      </c>
      <c r="R55" s="25">
        <v>0.5</v>
      </c>
      <c r="S55" s="25">
        <v>0</v>
      </c>
      <c r="T55" s="25">
        <f t="shared" si="3"/>
        <v>0</v>
      </c>
      <c r="U55" s="48">
        <v>0.5</v>
      </c>
      <c r="V55" s="25">
        <v>0</v>
      </c>
      <c r="W55" s="25">
        <f t="shared" si="4"/>
        <v>0</v>
      </c>
      <c r="X55" s="25">
        <f t="shared" si="5"/>
        <v>1</v>
      </c>
      <c r="Y55" s="25">
        <f t="shared" si="6"/>
        <v>0</v>
      </c>
      <c r="Z55" s="48">
        <f t="shared" si="7"/>
        <v>0</v>
      </c>
      <c r="AA55" s="108"/>
      <c r="AB55" s="108"/>
      <c r="AC55" s="108"/>
    </row>
    <row r="56" spans="2:29" ht="67.5" customHeight="1">
      <c r="B56" s="117"/>
      <c r="C56" s="114" t="s">
        <v>191</v>
      </c>
      <c r="D56" s="109" t="s">
        <v>189</v>
      </c>
      <c r="E56" s="117"/>
      <c r="F56" s="109" t="s">
        <v>184</v>
      </c>
      <c r="G56" s="109" t="s">
        <v>178</v>
      </c>
      <c r="H56" s="39">
        <v>44197</v>
      </c>
      <c r="I56" s="39">
        <v>44561</v>
      </c>
      <c r="J56" s="17" t="s">
        <v>173</v>
      </c>
      <c r="K56" s="60"/>
      <c r="L56" s="49">
        <v>0.16666666666666666</v>
      </c>
      <c r="M56" s="49">
        <v>8.3400000000000002E-2</v>
      </c>
      <c r="N56" s="25">
        <f t="shared" si="1"/>
        <v>0.50040000000000007</v>
      </c>
      <c r="O56" s="50">
        <v>0.26669999999999999</v>
      </c>
      <c r="P56" s="50">
        <v>0.35</v>
      </c>
      <c r="Q56" s="25">
        <f t="shared" si="2"/>
        <v>1.3123359580052494</v>
      </c>
      <c r="R56" s="50">
        <v>0.38329999999999997</v>
      </c>
      <c r="S56" s="25">
        <v>0.38329999999999997</v>
      </c>
      <c r="T56" s="25">
        <f t="shared" si="3"/>
        <v>1</v>
      </c>
      <c r="U56" s="49">
        <v>0.18333333333333332</v>
      </c>
      <c r="V56" s="25">
        <v>0.18333333333333332</v>
      </c>
      <c r="W56" s="25">
        <f t="shared" si="4"/>
        <v>1</v>
      </c>
      <c r="X56" s="25">
        <f t="shared" si="5"/>
        <v>1</v>
      </c>
      <c r="Y56" s="25">
        <f t="shared" si="5"/>
        <v>1.0000333333333333</v>
      </c>
      <c r="Z56" s="48">
        <f t="shared" si="7"/>
        <v>1.0000333333333333</v>
      </c>
      <c r="AA56" s="107">
        <f>(X56+X57)/2</f>
        <v>1</v>
      </c>
      <c r="AB56" s="107">
        <f>(Y56+Y57)/2</f>
        <v>1.0000166666666668</v>
      </c>
      <c r="AC56" s="111">
        <f t="shared" si="9"/>
        <v>1.0000166666666668</v>
      </c>
    </row>
    <row r="57" spans="2:29" ht="51.75" customHeight="1">
      <c r="B57" s="117"/>
      <c r="C57" s="116"/>
      <c r="D57" s="110"/>
      <c r="E57" s="117"/>
      <c r="F57" s="110"/>
      <c r="G57" s="110"/>
      <c r="H57" s="39"/>
      <c r="I57" s="39"/>
      <c r="J57" s="17" t="s">
        <v>202</v>
      </c>
      <c r="K57" s="60"/>
      <c r="L57" s="49">
        <v>0.1</v>
      </c>
      <c r="M57" s="49">
        <v>0.1</v>
      </c>
      <c r="N57" s="25">
        <f>IFERROR(M57/L57,0%)</f>
        <v>1</v>
      </c>
      <c r="O57" s="50">
        <v>0.3</v>
      </c>
      <c r="P57" s="50">
        <v>0.3</v>
      </c>
      <c r="Q57" s="25">
        <f t="shared" si="2"/>
        <v>1</v>
      </c>
      <c r="R57" s="50">
        <v>0.3</v>
      </c>
      <c r="S57" s="25">
        <v>0.3</v>
      </c>
      <c r="T57" s="25">
        <f t="shared" si="3"/>
        <v>1</v>
      </c>
      <c r="U57" s="49">
        <v>0.3</v>
      </c>
      <c r="V57" s="25">
        <v>0.3</v>
      </c>
      <c r="W57" s="25">
        <f>IFERROR(V57/U57,0%)</f>
        <v>1</v>
      </c>
      <c r="X57" s="25">
        <f>SUM(L57,O57,R57,U57)</f>
        <v>1</v>
      </c>
      <c r="Y57" s="25">
        <f t="shared" si="6"/>
        <v>1</v>
      </c>
      <c r="Z57" s="48">
        <f t="shared" si="7"/>
        <v>1</v>
      </c>
      <c r="AA57" s="108"/>
      <c r="AB57" s="108"/>
      <c r="AC57" s="112"/>
    </row>
    <row r="58" spans="2:29" ht="72">
      <c r="B58" s="117"/>
      <c r="C58" s="109" t="s">
        <v>191</v>
      </c>
      <c r="D58" s="109" t="s">
        <v>169</v>
      </c>
      <c r="E58" s="117"/>
      <c r="F58" s="109" t="s">
        <v>186</v>
      </c>
      <c r="G58" s="58" t="s">
        <v>179</v>
      </c>
      <c r="H58" s="39">
        <v>44287</v>
      </c>
      <c r="I58" s="39">
        <v>44561</v>
      </c>
      <c r="J58" s="17" t="s">
        <v>174</v>
      </c>
      <c r="K58" s="60"/>
      <c r="L58" s="49">
        <v>0</v>
      </c>
      <c r="M58" s="49">
        <v>0</v>
      </c>
      <c r="N58" s="25">
        <f>IFERROR(M58/L58,0%)</f>
        <v>0</v>
      </c>
      <c r="O58" s="25">
        <v>0.16666666666666666</v>
      </c>
      <c r="P58" s="25">
        <v>0.26666666666666666</v>
      </c>
      <c r="Q58" s="25">
        <f t="shared" si="2"/>
        <v>1.6</v>
      </c>
      <c r="R58" s="25">
        <v>0.33333333333333331</v>
      </c>
      <c r="S58" s="25">
        <v>0.23330000000000001</v>
      </c>
      <c r="T58" s="25">
        <f t="shared" si="3"/>
        <v>0.69990000000000008</v>
      </c>
      <c r="U58" s="48">
        <v>0.5</v>
      </c>
      <c r="V58" s="25">
        <v>0.5</v>
      </c>
      <c r="W58" s="25">
        <f t="shared" si="4"/>
        <v>1</v>
      </c>
      <c r="X58" s="25">
        <f t="shared" si="5"/>
        <v>1</v>
      </c>
      <c r="Y58" s="25">
        <f t="shared" si="6"/>
        <v>0.99996666666666667</v>
      </c>
      <c r="Z58" s="48">
        <f t="shared" si="7"/>
        <v>0.99996666666666667</v>
      </c>
      <c r="AA58" s="25">
        <f t="shared" ref="AA58:AA60" si="21">X58</f>
        <v>1</v>
      </c>
      <c r="AB58" s="25">
        <f t="shared" ref="AB58" si="22">SUM(M58,P58,S58,V58)</f>
        <v>0.99996666666666667</v>
      </c>
      <c r="AC58" s="48">
        <f t="shared" si="9"/>
        <v>0.99996666666666667</v>
      </c>
    </row>
    <row r="59" spans="2:29" ht="36">
      <c r="B59" s="117"/>
      <c r="C59" s="117"/>
      <c r="D59" s="117"/>
      <c r="E59" s="117"/>
      <c r="F59" s="117"/>
      <c r="G59" s="58" t="s">
        <v>180</v>
      </c>
      <c r="H59" s="39">
        <v>44197</v>
      </c>
      <c r="I59" s="39">
        <v>44561</v>
      </c>
      <c r="J59" s="17" t="s">
        <v>175</v>
      </c>
      <c r="K59" s="60"/>
      <c r="L59" s="49">
        <v>0.5</v>
      </c>
      <c r="M59" s="49">
        <v>0.2</v>
      </c>
      <c r="N59" s="25">
        <f>IFERROR(M59/L59,0%)</f>
        <v>0.4</v>
      </c>
      <c r="O59" s="50">
        <v>0.5</v>
      </c>
      <c r="P59" s="50">
        <v>0.8</v>
      </c>
      <c r="Q59" s="25">
        <f t="shared" ref="Q59" si="23">P59/O59</f>
        <v>1.6</v>
      </c>
      <c r="R59" s="25">
        <v>0</v>
      </c>
      <c r="S59" s="25">
        <v>0</v>
      </c>
      <c r="T59" s="25">
        <f>IFERROR(S59/R59,0%)</f>
        <v>0</v>
      </c>
      <c r="U59" s="49">
        <v>0</v>
      </c>
      <c r="V59" s="25">
        <v>0</v>
      </c>
      <c r="W59" s="25">
        <f>IFERROR(V59/U59,0%)</f>
        <v>0</v>
      </c>
      <c r="X59" s="25">
        <f t="shared" ref="X59" si="24">SUM(L59,O59,R59,U59)</f>
        <v>1</v>
      </c>
      <c r="Y59" s="25">
        <f t="shared" ref="Y59" si="25">SUM(M59,P59,S59,V59)</f>
        <v>1</v>
      </c>
      <c r="Z59" s="48">
        <f t="shared" ref="Z59" si="26">Y59/X59</f>
        <v>1</v>
      </c>
      <c r="AA59" s="25">
        <f t="shared" ref="AA59" si="27">X59</f>
        <v>1</v>
      </c>
      <c r="AB59" s="25">
        <f>SUM(M59,P59,S59,V59)</f>
        <v>1</v>
      </c>
      <c r="AC59" s="48">
        <f t="shared" ref="AC59" si="28">AB59/AA59</f>
        <v>1</v>
      </c>
    </row>
    <row r="60" spans="2:29" ht="36">
      <c r="B60" s="117"/>
      <c r="C60" s="110"/>
      <c r="D60" s="110"/>
      <c r="E60" s="117"/>
      <c r="F60" s="110"/>
      <c r="G60" s="58" t="s">
        <v>180</v>
      </c>
      <c r="H60" s="39">
        <v>44197</v>
      </c>
      <c r="I60" s="39">
        <v>44561</v>
      </c>
      <c r="J60" s="17" t="s">
        <v>203</v>
      </c>
      <c r="K60" s="60"/>
      <c r="L60" s="49">
        <v>0.5</v>
      </c>
      <c r="M60" s="49">
        <v>0.35</v>
      </c>
      <c r="N60" s="25">
        <f>IFERROR(M60/L60,0%)</f>
        <v>0.7</v>
      </c>
      <c r="O60" s="50">
        <v>0.2</v>
      </c>
      <c r="P60" s="50">
        <v>0.3</v>
      </c>
      <c r="Q60" s="25">
        <f t="shared" si="2"/>
        <v>1.4999999999999998</v>
      </c>
      <c r="R60" s="25">
        <v>0.2</v>
      </c>
      <c r="S60" s="25">
        <v>0.25</v>
      </c>
      <c r="T60" s="25">
        <f>IFERROR(S60/R60,0%)</f>
        <v>1.25</v>
      </c>
      <c r="U60" s="49">
        <v>0.1</v>
      </c>
      <c r="V60" s="25">
        <v>0.1</v>
      </c>
      <c r="W60" s="25">
        <f>IFERROR(V60/U60,0%)</f>
        <v>1</v>
      </c>
      <c r="X60" s="25">
        <f t="shared" si="5"/>
        <v>0.99999999999999989</v>
      </c>
      <c r="Y60" s="25">
        <f t="shared" si="6"/>
        <v>0.99999999999999989</v>
      </c>
      <c r="Z60" s="48">
        <f t="shared" si="7"/>
        <v>1</v>
      </c>
      <c r="AA60" s="25">
        <f t="shared" si="21"/>
        <v>0.99999999999999989</v>
      </c>
      <c r="AB60" s="25">
        <f>SUM(M60,P60,S60,V60)</f>
        <v>0.99999999999999989</v>
      </c>
      <c r="AC60" s="48">
        <f t="shared" si="9"/>
        <v>1</v>
      </c>
    </row>
    <row r="61" spans="2:29" ht="81" customHeight="1">
      <c r="B61" s="117"/>
      <c r="C61" s="114" t="s">
        <v>190</v>
      </c>
      <c r="D61" s="109" t="s">
        <v>189</v>
      </c>
      <c r="E61" s="117"/>
      <c r="F61" s="109" t="s">
        <v>187</v>
      </c>
      <c r="G61" s="109" t="s">
        <v>181</v>
      </c>
      <c r="H61" s="39">
        <v>44197</v>
      </c>
      <c r="I61" s="39">
        <v>44561</v>
      </c>
      <c r="J61" s="17" t="s">
        <v>204</v>
      </c>
      <c r="K61" s="60"/>
      <c r="L61" s="49">
        <v>0.33333333333333331</v>
      </c>
      <c r="M61" s="49">
        <v>0.2</v>
      </c>
      <c r="N61" s="25">
        <f t="shared" si="1"/>
        <v>0.60000000000000009</v>
      </c>
      <c r="O61" s="50">
        <v>0.33333333333333331</v>
      </c>
      <c r="P61" s="50">
        <v>0.2334</v>
      </c>
      <c r="Q61" s="25">
        <f t="shared" si="2"/>
        <v>0.70020000000000004</v>
      </c>
      <c r="R61" s="50">
        <v>0.16666666666666666</v>
      </c>
      <c r="S61" s="25">
        <v>0.38329999999999997</v>
      </c>
      <c r="T61" s="25">
        <f t="shared" si="3"/>
        <v>2.2997999999999998</v>
      </c>
      <c r="U61" s="49">
        <v>0.16666666666666666</v>
      </c>
      <c r="V61" s="25">
        <v>0.18333333333333332</v>
      </c>
      <c r="W61" s="25">
        <f t="shared" si="4"/>
        <v>1.1000000000000001</v>
      </c>
      <c r="X61" s="25">
        <f t="shared" si="5"/>
        <v>0.99999999999999989</v>
      </c>
      <c r="Y61" s="25">
        <f t="shared" si="6"/>
        <v>1.0000333333333333</v>
      </c>
      <c r="Z61" s="48">
        <f t="shared" si="7"/>
        <v>1.0000333333333336</v>
      </c>
      <c r="AA61" s="25">
        <f t="shared" ref="AA61:AA63" si="29">X61</f>
        <v>0.99999999999999989</v>
      </c>
      <c r="AB61" s="25">
        <f t="shared" ref="AB61:AB63" si="30">SUM(M61,P61,S61,V61)</f>
        <v>1.0000333333333333</v>
      </c>
      <c r="AC61" s="48">
        <f t="shared" si="9"/>
        <v>1.0000333333333336</v>
      </c>
    </row>
    <row r="62" spans="2:29" ht="56.25" customHeight="1">
      <c r="B62" s="117"/>
      <c r="C62" s="116"/>
      <c r="D62" s="110"/>
      <c r="E62" s="117"/>
      <c r="F62" s="110"/>
      <c r="G62" s="110"/>
      <c r="H62" s="39">
        <v>44287</v>
      </c>
      <c r="I62" s="39">
        <v>44561</v>
      </c>
      <c r="J62" s="17" t="s">
        <v>205</v>
      </c>
      <c r="K62" s="60"/>
      <c r="L62" s="49">
        <v>0</v>
      </c>
      <c r="M62" s="49">
        <v>0</v>
      </c>
      <c r="N62" s="25">
        <f>IFERROR(M62/L62,0%)</f>
        <v>0</v>
      </c>
      <c r="O62" s="50">
        <v>0.1</v>
      </c>
      <c r="P62" s="50">
        <v>0.1</v>
      </c>
      <c r="Q62" s="25">
        <f t="shared" si="2"/>
        <v>1</v>
      </c>
      <c r="R62" s="50">
        <v>0.45</v>
      </c>
      <c r="S62" s="25">
        <v>0.45</v>
      </c>
      <c r="T62" s="25">
        <f t="shared" si="3"/>
        <v>1</v>
      </c>
      <c r="U62" s="49">
        <v>0.45</v>
      </c>
      <c r="V62" s="25">
        <v>0.45000000000000007</v>
      </c>
      <c r="W62" s="25">
        <f t="shared" si="4"/>
        <v>1.0000000000000002</v>
      </c>
      <c r="X62" s="25">
        <f t="shared" si="5"/>
        <v>1</v>
      </c>
      <c r="Y62" s="25">
        <f t="shared" si="6"/>
        <v>1</v>
      </c>
      <c r="Z62" s="48">
        <f t="shared" si="7"/>
        <v>1</v>
      </c>
      <c r="AA62" s="25">
        <f t="shared" si="29"/>
        <v>1</v>
      </c>
      <c r="AB62" s="25">
        <f t="shared" si="30"/>
        <v>1</v>
      </c>
      <c r="AC62" s="48">
        <f t="shared" si="9"/>
        <v>1</v>
      </c>
    </row>
    <row r="63" spans="2:29" ht="48">
      <c r="B63" s="110"/>
      <c r="C63" s="40" t="s">
        <v>192</v>
      </c>
      <c r="D63" s="58" t="s">
        <v>189</v>
      </c>
      <c r="E63" s="110"/>
      <c r="F63" s="58" t="s">
        <v>188</v>
      </c>
      <c r="G63" s="58" t="s">
        <v>182</v>
      </c>
      <c r="H63" s="39">
        <v>44197</v>
      </c>
      <c r="I63" s="39">
        <v>44561</v>
      </c>
      <c r="J63" s="17" t="s">
        <v>176</v>
      </c>
      <c r="K63" s="60"/>
      <c r="L63" s="49">
        <v>0.1</v>
      </c>
      <c r="M63" s="49">
        <v>0.04</v>
      </c>
      <c r="N63" s="25">
        <f t="shared" si="1"/>
        <v>0.39999999999999997</v>
      </c>
      <c r="O63" s="50">
        <v>0.30000000000000004</v>
      </c>
      <c r="P63" s="50">
        <v>0.36</v>
      </c>
      <c r="Q63" s="25">
        <f t="shared" si="2"/>
        <v>1.1999999999999997</v>
      </c>
      <c r="R63" s="50">
        <v>0.17</v>
      </c>
      <c r="S63" s="25">
        <v>0.17</v>
      </c>
      <c r="T63" s="25">
        <f t="shared" si="3"/>
        <v>1</v>
      </c>
      <c r="U63" s="49">
        <v>0.43</v>
      </c>
      <c r="V63" s="25">
        <v>0.4234</v>
      </c>
      <c r="W63" s="25">
        <f t="shared" si="4"/>
        <v>0.98465116279069764</v>
      </c>
      <c r="X63" s="25">
        <f t="shared" si="5"/>
        <v>1</v>
      </c>
      <c r="Y63" s="25">
        <f t="shared" si="6"/>
        <v>0.99339999999999995</v>
      </c>
      <c r="Z63" s="48">
        <f t="shared" si="7"/>
        <v>0.99339999999999995</v>
      </c>
      <c r="AA63" s="25">
        <f t="shared" si="29"/>
        <v>1</v>
      </c>
      <c r="AB63" s="25">
        <f t="shared" si="30"/>
        <v>0.99339999999999995</v>
      </c>
      <c r="AC63" s="48">
        <f t="shared" si="9"/>
        <v>0.99339999999999995</v>
      </c>
    </row>
  </sheetData>
  <mergeCells count="106">
    <mergeCell ref="B37:B47"/>
    <mergeCell ref="C37:C47"/>
    <mergeCell ref="E32:E48"/>
    <mergeCell ref="D38:D39"/>
    <mergeCell ref="F35:F36"/>
    <mergeCell ref="B49:B52"/>
    <mergeCell ref="D56:D57"/>
    <mergeCell ref="F56:F57"/>
    <mergeCell ref="G56:G57"/>
    <mergeCell ref="D35:D36"/>
    <mergeCell ref="B35:B36"/>
    <mergeCell ref="C35:C36"/>
    <mergeCell ref="D32:D33"/>
    <mergeCell ref="F32:F34"/>
    <mergeCell ref="B32:B34"/>
    <mergeCell ref="C32:C34"/>
    <mergeCell ref="C49:C52"/>
    <mergeCell ref="G53:G55"/>
    <mergeCell ref="G38:G39"/>
    <mergeCell ref="F37:F47"/>
    <mergeCell ref="G61:G62"/>
    <mergeCell ref="E53:E63"/>
    <mergeCell ref="B53:B63"/>
    <mergeCell ref="F53:F55"/>
    <mergeCell ref="F58:F60"/>
    <mergeCell ref="F61:F62"/>
    <mergeCell ref="C58:C60"/>
    <mergeCell ref="D58:D60"/>
    <mergeCell ref="D53:D55"/>
    <mergeCell ref="D61:D62"/>
    <mergeCell ref="C53:C55"/>
    <mergeCell ref="C61:C62"/>
    <mergeCell ref="C56:C57"/>
    <mergeCell ref="A2:D4"/>
    <mergeCell ref="B8:B9"/>
    <mergeCell ref="C8:C9"/>
    <mergeCell ref="D8:D9"/>
    <mergeCell ref="E8:E9"/>
    <mergeCell ref="G8:G9"/>
    <mergeCell ref="H8:H9"/>
    <mergeCell ref="I8:I9"/>
    <mergeCell ref="B6:J6"/>
    <mergeCell ref="F8:F9"/>
    <mergeCell ref="V2:Z2"/>
    <mergeCell ref="V3:Z3"/>
    <mergeCell ref="V4:Z4"/>
    <mergeCell ref="K6:Z6"/>
    <mergeCell ref="U8:W8"/>
    <mergeCell ref="R8:T8"/>
    <mergeCell ref="O8:Q8"/>
    <mergeCell ref="K10:K27"/>
    <mergeCell ref="I12:I13"/>
    <mergeCell ref="I16:I18"/>
    <mergeCell ref="I24:I25"/>
    <mergeCell ref="L8:N8"/>
    <mergeCell ref="J8:J9"/>
    <mergeCell ref="D28:D29"/>
    <mergeCell ref="F30:F31"/>
    <mergeCell ref="D30:D31"/>
    <mergeCell ref="E28:E31"/>
    <mergeCell ref="B11:B18"/>
    <mergeCell ref="C11:C18"/>
    <mergeCell ref="D16:D18"/>
    <mergeCell ref="D24:D25"/>
    <mergeCell ref="C19:C26"/>
    <mergeCell ref="B19:B26"/>
    <mergeCell ref="H16:H18"/>
    <mergeCell ref="H24:H25"/>
    <mergeCell ref="G16:G18"/>
    <mergeCell ref="G24:G25"/>
    <mergeCell ref="D12:D14"/>
    <mergeCell ref="G12:G13"/>
    <mergeCell ref="B30:B31"/>
    <mergeCell ref="C30:C31"/>
    <mergeCell ref="H12:H13"/>
    <mergeCell ref="F19:F26"/>
    <mergeCell ref="E10:E27"/>
    <mergeCell ref="F11:F18"/>
    <mergeCell ref="X8:Z8"/>
    <mergeCell ref="AA8:AC8"/>
    <mergeCell ref="AA12:AA13"/>
    <mergeCell ref="AB12:AB13"/>
    <mergeCell ref="AC12:AC13"/>
    <mergeCell ref="AA16:AA18"/>
    <mergeCell ref="AB16:AB18"/>
    <mergeCell ref="AC16:AC18"/>
    <mergeCell ref="AA19:AA26"/>
    <mergeCell ref="AB19:AB26"/>
    <mergeCell ref="AC19:AC26"/>
    <mergeCell ref="AB56:AB57"/>
    <mergeCell ref="G44:G45"/>
    <mergeCell ref="AA38:AA39"/>
    <mergeCell ref="AB38:AB39"/>
    <mergeCell ref="AC56:AC57"/>
    <mergeCell ref="D44:D45"/>
    <mergeCell ref="AC38:AC39"/>
    <mergeCell ref="AA44:AA45"/>
    <mergeCell ref="AB44:AB45"/>
    <mergeCell ref="AC44:AC45"/>
    <mergeCell ref="AA53:AA55"/>
    <mergeCell ref="AB53:AB55"/>
    <mergeCell ref="AC53:AC55"/>
    <mergeCell ref="K49:K52"/>
    <mergeCell ref="E49:E52"/>
    <mergeCell ref="D49:D52"/>
    <mergeCell ref="AA56:AA57"/>
  </mergeCells>
  <phoneticPr fontId="14" type="noConversion"/>
  <pageMargins left="0.39370078740157483" right="0.39370078740157483" top="0.39370078740157483" bottom="0.39370078740157483" header="0" footer="0"/>
  <pageSetup scale="46" orientation="landscape" r:id="rId1"/>
  <colBreaks count="1" manualBreakCount="1">
    <brk id="27" max="1048575" man="1"/>
  </colBreaks>
  <ignoredErrors>
    <ignoredError sqref="Z58 Z10:Z11 Z13:Z16 Z40:Z50 Q19 Z52:Z5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C61"/>
  <sheetViews>
    <sheetView showGridLines="0" zoomScale="80" zoomScaleNormal="80" workbookViewId="0">
      <pane ySplit="9" topLeftCell="A10" activePane="bottomLeft" state="frozenSplit"/>
      <selection pane="bottomLeft" activeCell="J10" sqref="J10"/>
    </sheetView>
  </sheetViews>
  <sheetFormatPr baseColWidth="10" defaultColWidth="11.453125" defaultRowHeight="14.5"/>
  <cols>
    <col min="1" max="1" width="1.54296875" style="1" customWidth="1"/>
    <col min="2" max="2" width="12" style="1" customWidth="1"/>
    <col min="3" max="3" width="11.453125" style="1"/>
    <col min="4" max="4" width="11.1796875" style="1" customWidth="1"/>
    <col min="5" max="5" width="12.26953125" style="1" customWidth="1"/>
    <col min="6" max="6" width="16.453125" style="1" customWidth="1"/>
    <col min="7" max="7" width="14.453125" style="1" customWidth="1"/>
    <col min="8" max="9" width="15.81640625" style="1" customWidth="1"/>
    <col min="10" max="10" width="17.26953125" style="1" customWidth="1"/>
    <col min="11" max="11" width="15.81640625" style="1" customWidth="1"/>
    <col min="12" max="12" width="17.26953125" style="1" customWidth="1"/>
    <col min="13" max="33" width="12.7265625" style="1" customWidth="1"/>
    <col min="34" max="34" width="14" style="1" customWidth="1"/>
    <col min="35" max="35" width="17.453125" style="1" customWidth="1"/>
    <col min="36" max="36" width="17.81640625" style="1" customWidth="1"/>
    <col min="37" max="37" width="2.1796875" style="1" customWidth="1"/>
    <col min="38" max="16384" width="11.453125" style="1"/>
  </cols>
  <sheetData>
    <row r="1" spans="1:237" ht="7.5" customHeight="1">
      <c r="A1" s="8"/>
      <c r="B1" s="30"/>
      <c r="C1" s="30"/>
      <c r="D1" s="30"/>
      <c r="E1" s="30"/>
      <c r="F1" s="30"/>
      <c r="G1" s="30"/>
      <c r="H1" s="30"/>
      <c r="I1" s="30"/>
      <c r="J1" s="30"/>
      <c r="K1" s="30"/>
      <c r="L1" s="30"/>
      <c r="M1" s="30"/>
      <c r="N1" s="30"/>
      <c r="O1" s="30"/>
      <c r="P1" s="30"/>
      <c r="Q1" s="30"/>
      <c r="R1" s="30"/>
      <c r="S1" s="30"/>
      <c r="T1" s="30"/>
      <c r="U1" s="30"/>
      <c r="V1" s="30"/>
      <c r="W1" s="30"/>
      <c r="X1" s="30"/>
      <c r="Y1" s="30"/>
      <c r="Z1" s="30"/>
      <c r="AI1" s="12"/>
      <c r="AJ1" s="12"/>
      <c r="AK1" s="12"/>
      <c r="AL1" s="12"/>
      <c r="AM1" s="12"/>
      <c r="AN1" s="12"/>
      <c r="AO1" s="12"/>
      <c r="AP1" s="12"/>
      <c r="AQ1" s="12"/>
      <c r="AR1" s="12"/>
      <c r="AS1" s="30"/>
      <c r="AT1" s="30"/>
      <c r="AU1" s="30"/>
      <c r="AV1" s="30"/>
      <c r="AW1" s="30"/>
      <c r="AX1" s="30"/>
      <c r="AY1" s="30"/>
      <c r="AZ1" s="30"/>
      <c r="BA1" s="30"/>
      <c r="BB1" s="30"/>
      <c r="BC1" s="5"/>
      <c r="BD1" s="5"/>
      <c r="BE1" s="5"/>
      <c r="BF1" s="5"/>
      <c r="BG1" s="5"/>
      <c r="BH1" s="5"/>
      <c r="BI1" s="5"/>
      <c r="BJ1" s="10"/>
      <c r="BK1" s="10"/>
      <c r="BL1" s="10"/>
      <c r="BM1" s="10"/>
      <c r="BN1" s="10"/>
      <c r="BO1" s="10"/>
      <c r="BP1" s="11"/>
      <c r="BQ1" s="11"/>
      <c r="BR1" s="11"/>
      <c r="BS1" s="11"/>
      <c r="BT1" s="11"/>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7"/>
    </row>
    <row r="2" spans="1:237" ht="30" customHeight="1">
      <c r="A2" s="141"/>
      <c r="B2" s="141"/>
      <c r="C2" s="141"/>
      <c r="D2" s="141"/>
      <c r="E2" s="12"/>
      <c r="F2" s="12"/>
      <c r="G2" s="12"/>
      <c r="H2" s="12"/>
      <c r="I2" s="12"/>
      <c r="J2" s="12"/>
      <c r="K2" s="12"/>
      <c r="L2" s="12"/>
      <c r="M2" s="12"/>
      <c r="N2" s="12"/>
      <c r="O2" s="12"/>
      <c r="P2" s="12"/>
      <c r="Q2" s="12"/>
      <c r="R2" s="12"/>
      <c r="S2" s="12"/>
      <c r="T2" s="12"/>
      <c r="U2" s="12"/>
      <c r="V2" s="12"/>
      <c r="W2" s="12"/>
      <c r="X2" s="12"/>
      <c r="Y2" s="12"/>
      <c r="Z2" s="12"/>
      <c r="AI2" s="13" t="s">
        <v>4</v>
      </c>
      <c r="AJ2" s="13" t="s">
        <v>8</v>
      </c>
      <c r="AK2" s="12"/>
      <c r="AL2" s="12"/>
      <c r="AM2" s="12"/>
      <c r="AN2" s="12"/>
      <c r="AO2" s="12"/>
      <c r="AP2" s="12"/>
      <c r="AQ2" s="12"/>
      <c r="AR2" s="12"/>
      <c r="AS2" s="12"/>
      <c r="AT2" s="12"/>
      <c r="AU2" s="12"/>
      <c r="AV2" s="12"/>
      <c r="AW2" s="12"/>
      <c r="AX2" s="12"/>
      <c r="AY2" s="12"/>
      <c r="AZ2" s="12"/>
      <c r="BA2" s="12"/>
      <c r="BB2" s="12"/>
      <c r="BC2" s="5"/>
      <c r="BD2" s="5"/>
      <c r="BE2" s="5"/>
      <c r="BF2" s="5"/>
      <c r="BG2" s="5"/>
      <c r="BH2" s="5"/>
      <c r="BI2" s="5"/>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7"/>
    </row>
    <row r="3" spans="1:237" ht="30" customHeight="1">
      <c r="A3" s="141"/>
      <c r="B3" s="141"/>
      <c r="C3" s="141"/>
      <c r="D3" s="141"/>
      <c r="E3" s="12"/>
      <c r="F3" s="12"/>
      <c r="G3" s="12"/>
      <c r="H3" s="12"/>
      <c r="I3" s="12"/>
      <c r="J3" s="12"/>
      <c r="K3" s="12"/>
      <c r="L3" s="12"/>
      <c r="M3" s="12"/>
      <c r="N3" s="12"/>
      <c r="O3" s="12"/>
      <c r="P3" s="12"/>
      <c r="Q3" s="12"/>
      <c r="R3" s="12"/>
      <c r="S3" s="12"/>
      <c r="T3" s="12"/>
      <c r="U3" s="12"/>
      <c r="V3" s="12"/>
      <c r="W3" s="12"/>
      <c r="X3" s="12"/>
      <c r="Y3" s="12"/>
      <c r="Z3" s="12"/>
      <c r="AI3" s="13" t="s">
        <v>5</v>
      </c>
      <c r="AJ3" s="13">
        <v>1</v>
      </c>
      <c r="AK3" s="12"/>
      <c r="AL3" s="12"/>
      <c r="AM3" s="12"/>
      <c r="AN3" s="12"/>
      <c r="AO3" s="12"/>
      <c r="AP3" s="12"/>
      <c r="AQ3" s="12"/>
      <c r="AR3" s="12"/>
      <c r="AS3" s="12"/>
      <c r="AT3" s="12"/>
      <c r="AU3" s="12"/>
      <c r="AV3" s="12"/>
      <c r="AW3" s="12"/>
      <c r="AX3" s="12"/>
      <c r="AY3" s="12"/>
      <c r="AZ3" s="12"/>
      <c r="BA3" s="12"/>
      <c r="BB3" s="12"/>
      <c r="BC3" s="5"/>
      <c r="BD3" s="5"/>
      <c r="BE3" s="5"/>
      <c r="BF3" s="5"/>
      <c r="BG3" s="5"/>
      <c r="BH3" s="5"/>
      <c r="BI3" s="5"/>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7"/>
    </row>
    <row r="4" spans="1:237" ht="30" customHeight="1">
      <c r="A4" s="141"/>
      <c r="B4" s="141"/>
      <c r="C4" s="141"/>
      <c r="D4" s="141"/>
      <c r="E4" s="12"/>
      <c r="F4" s="12"/>
      <c r="G4" s="12"/>
      <c r="H4" s="12"/>
      <c r="I4" s="12"/>
      <c r="J4" s="12"/>
      <c r="K4" s="12"/>
      <c r="L4" s="12"/>
      <c r="M4" s="12"/>
      <c r="N4" s="12"/>
      <c r="O4" s="12"/>
      <c r="P4" s="12"/>
      <c r="Q4" s="12"/>
      <c r="R4" s="12"/>
      <c r="S4" s="12"/>
      <c r="T4" s="12"/>
      <c r="U4" s="12"/>
      <c r="V4" s="12"/>
      <c r="W4" s="12"/>
      <c r="X4" s="12"/>
      <c r="Y4" s="12"/>
      <c r="Z4" s="12"/>
      <c r="AI4" s="13" t="s">
        <v>6</v>
      </c>
      <c r="AJ4" s="14">
        <v>43495</v>
      </c>
      <c r="AK4" s="12"/>
      <c r="AL4" s="12"/>
      <c r="AM4" s="12"/>
      <c r="AN4" s="12"/>
      <c r="AO4" s="12"/>
      <c r="AP4" s="12"/>
      <c r="AQ4" s="12"/>
      <c r="AR4" s="12"/>
      <c r="AS4" s="12"/>
      <c r="AT4" s="12"/>
      <c r="AU4" s="12"/>
      <c r="AV4" s="12"/>
      <c r="AW4" s="12"/>
      <c r="AX4" s="12"/>
      <c r="AY4" s="12"/>
      <c r="AZ4" s="12"/>
      <c r="BA4" s="12"/>
      <c r="BB4" s="12"/>
      <c r="BC4" s="5"/>
      <c r="BD4" s="5"/>
      <c r="BE4" s="5"/>
      <c r="BF4" s="5"/>
      <c r="BG4" s="5"/>
      <c r="BH4" s="5"/>
      <c r="BI4" s="5"/>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7"/>
    </row>
    <row r="5" spans="1:237" ht="7.5" customHeight="1">
      <c r="A5" s="8"/>
      <c r="B5" s="30"/>
      <c r="C5" s="30"/>
      <c r="D5" s="30"/>
      <c r="E5" s="30"/>
      <c r="F5" s="30"/>
      <c r="G5" s="30"/>
      <c r="H5" s="30"/>
      <c r="I5" s="30"/>
      <c r="J5" s="30"/>
      <c r="K5" s="30"/>
      <c r="L5" s="30"/>
      <c r="M5" s="30"/>
      <c r="N5" s="30"/>
      <c r="O5" s="30"/>
      <c r="P5" s="30"/>
      <c r="Q5" s="30"/>
      <c r="R5" s="30"/>
      <c r="S5" s="30"/>
      <c r="T5" s="30"/>
      <c r="U5" s="30"/>
      <c r="V5" s="30"/>
      <c r="W5" s="30"/>
      <c r="X5" s="30"/>
      <c r="Y5" s="30"/>
      <c r="Z5" s="30"/>
      <c r="AI5" s="12"/>
      <c r="AJ5" s="12"/>
      <c r="AK5" s="12"/>
      <c r="AL5" s="12"/>
      <c r="AM5" s="12"/>
      <c r="AN5" s="12"/>
      <c r="AO5" s="12"/>
      <c r="AP5" s="12"/>
      <c r="AQ5" s="12"/>
      <c r="AR5" s="12"/>
      <c r="AS5" s="30"/>
      <c r="AT5" s="30"/>
      <c r="AU5" s="30"/>
      <c r="AV5" s="30"/>
      <c r="AW5" s="30"/>
      <c r="AX5" s="30"/>
      <c r="AY5" s="30"/>
      <c r="AZ5" s="30"/>
      <c r="BA5" s="30"/>
      <c r="BB5" s="30"/>
      <c r="BC5" s="5"/>
      <c r="BD5" s="5"/>
      <c r="BE5" s="5"/>
      <c r="BF5" s="5"/>
      <c r="BG5" s="5"/>
      <c r="BH5" s="5"/>
      <c r="BI5" s="5"/>
      <c r="BJ5" s="10"/>
      <c r="BK5" s="10"/>
      <c r="BL5" s="10"/>
      <c r="BM5" s="10"/>
      <c r="BN5" s="10"/>
      <c r="BO5" s="10"/>
      <c r="BP5" s="11"/>
      <c r="BQ5" s="11"/>
      <c r="BR5" s="11"/>
      <c r="BS5" s="11"/>
      <c r="BT5" s="11"/>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7"/>
    </row>
    <row r="6" spans="1:237" ht="18" customHeight="1">
      <c r="B6" s="145" t="s">
        <v>30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2"/>
      <c r="AL6" s="12"/>
      <c r="AM6" s="12"/>
      <c r="AN6" s="12"/>
      <c r="AO6" s="12"/>
      <c r="AP6" s="12"/>
      <c r="AQ6" s="12"/>
      <c r="AR6" s="12"/>
    </row>
    <row r="7" spans="1:237" ht="12.75" customHeight="1"/>
    <row r="8" spans="1:237" ht="16.5" customHeight="1">
      <c r="B8" s="142" t="s">
        <v>2</v>
      </c>
      <c r="C8" s="142" t="s">
        <v>3</v>
      </c>
      <c r="D8" s="142" t="s">
        <v>1</v>
      </c>
      <c r="E8" s="142" t="s">
        <v>0</v>
      </c>
      <c r="F8" s="146" t="s">
        <v>10</v>
      </c>
      <c r="G8" s="143" t="s">
        <v>9</v>
      </c>
      <c r="H8" s="143" t="s">
        <v>11</v>
      </c>
      <c r="I8" s="143" t="s">
        <v>12</v>
      </c>
      <c r="J8" s="121" t="s">
        <v>13</v>
      </c>
      <c r="K8" s="143" t="s">
        <v>35</v>
      </c>
      <c r="L8" s="121" t="s">
        <v>29</v>
      </c>
      <c r="M8" s="118" t="s">
        <v>19</v>
      </c>
      <c r="N8" s="119"/>
      <c r="O8" s="119"/>
      <c r="P8" s="119"/>
      <c r="Q8" s="120"/>
      <c r="R8" s="118" t="s">
        <v>20</v>
      </c>
      <c r="S8" s="119"/>
      <c r="T8" s="119"/>
      <c r="U8" s="119"/>
      <c r="V8" s="120"/>
      <c r="W8" s="118" t="s">
        <v>21</v>
      </c>
      <c r="X8" s="119"/>
      <c r="Y8" s="119"/>
      <c r="Z8" s="119"/>
      <c r="AA8" s="120"/>
      <c r="AB8" s="118" t="s">
        <v>31</v>
      </c>
      <c r="AC8" s="119"/>
      <c r="AD8" s="119"/>
      <c r="AE8" s="119"/>
      <c r="AF8" s="120"/>
      <c r="AG8" s="155" t="s">
        <v>22</v>
      </c>
      <c r="AH8" s="156"/>
      <c r="AI8" s="156"/>
      <c r="AJ8" s="157"/>
      <c r="AK8" s="4"/>
    </row>
    <row r="9" spans="1:237" ht="40" customHeight="1">
      <c r="B9" s="142"/>
      <c r="C9" s="142"/>
      <c r="D9" s="142"/>
      <c r="E9" s="142"/>
      <c r="F9" s="147"/>
      <c r="G9" s="144"/>
      <c r="H9" s="144"/>
      <c r="I9" s="144"/>
      <c r="J9" s="121"/>
      <c r="K9" s="144"/>
      <c r="L9" s="121"/>
      <c r="M9" s="33" t="s">
        <v>14</v>
      </c>
      <c r="N9" s="33" t="s">
        <v>15</v>
      </c>
      <c r="O9" s="33" t="s">
        <v>16</v>
      </c>
      <c r="P9" s="33" t="s">
        <v>17</v>
      </c>
      <c r="Q9" s="34" t="s">
        <v>18</v>
      </c>
      <c r="R9" s="33" t="s">
        <v>14</v>
      </c>
      <c r="S9" s="33" t="s">
        <v>15</v>
      </c>
      <c r="T9" s="33" t="s">
        <v>16</v>
      </c>
      <c r="U9" s="33" t="s">
        <v>17</v>
      </c>
      <c r="V9" s="34" t="s">
        <v>18</v>
      </c>
      <c r="W9" s="33" t="s">
        <v>14</v>
      </c>
      <c r="X9" s="33" t="s">
        <v>15</v>
      </c>
      <c r="Y9" s="33" t="s">
        <v>16</v>
      </c>
      <c r="Z9" s="33" t="s">
        <v>17</v>
      </c>
      <c r="AA9" s="34" t="s">
        <v>18</v>
      </c>
      <c r="AB9" s="33" t="s">
        <v>14</v>
      </c>
      <c r="AC9" s="33" t="s">
        <v>15</v>
      </c>
      <c r="AD9" s="33" t="s">
        <v>16</v>
      </c>
      <c r="AE9" s="33" t="s">
        <v>17</v>
      </c>
      <c r="AF9" s="34" t="s">
        <v>18</v>
      </c>
      <c r="AG9" s="35" t="s">
        <v>38</v>
      </c>
      <c r="AH9" s="35" t="s">
        <v>37</v>
      </c>
      <c r="AI9" s="35" t="s">
        <v>24</v>
      </c>
      <c r="AJ9" s="36" t="s">
        <v>23</v>
      </c>
      <c r="AK9" s="4"/>
    </row>
    <row r="10" spans="1:237" s="3" customFormat="1" ht="72">
      <c r="A10" s="2"/>
      <c r="B10" s="32"/>
      <c r="C10" s="32"/>
      <c r="D10" s="32"/>
      <c r="E10" s="32"/>
      <c r="F10" s="38" t="s">
        <v>32</v>
      </c>
      <c r="G10" s="37" t="s">
        <v>33</v>
      </c>
      <c r="H10" s="39">
        <v>44197</v>
      </c>
      <c r="I10" s="39">
        <v>44377</v>
      </c>
      <c r="J10" s="17" t="s">
        <v>36</v>
      </c>
      <c r="K10" s="40" t="s">
        <v>34</v>
      </c>
      <c r="L10" s="40" t="s">
        <v>39</v>
      </c>
      <c r="M10" s="42">
        <v>0.3</v>
      </c>
      <c r="N10" s="42">
        <v>0.3</v>
      </c>
      <c r="O10" s="21">
        <f>N10/M10</f>
        <v>1</v>
      </c>
      <c r="P10" s="19"/>
      <c r="Q10" s="21"/>
      <c r="R10" s="21">
        <v>0.3</v>
      </c>
      <c r="S10" s="21">
        <v>0.2</v>
      </c>
      <c r="T10" s="21">
        <f>S10/R10</f>
        <v>0.66666666666666674</v>
      </c>
      <c r="U10" s="21"/>
      <c r="V10" s="21"/>
      <c r="W10" s="25">
        <v>0.4</v>
      </c>
      <c r="X10" s="25">
        <v>0.4</v>
      </c>
      <c r="Y10" s="21">
        <f>X10/W10</f>
        <v>1</v>
      </c>
      <c r="Z10" s="21"/>
      <c r="AA10" s="18"/>
      <c r="AB10" s="18"/>
      <c r="AC10" s="18"/>
      <c r="AD10" s="18"/>
      <c r="AE10" s="18"/>
      <c r="AF10" s="18"/>
      <c r="AG10" s="31">
        <f>N10+S10+X10+AC10</f>
        <v>0.9</v>
      </c>
      <c r="AH10" s="41">
        <f>AG10/1</f>
        <v>0.9</v>
      </c>
      <c r="AI10" s="152"/>
      <c r="AJ10" s="152"/>
      <c r="AK10" s="23"/>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row>
    <row r="11" spans="1:237" s="3" customFormat="1">
      <c r="A11" s="2"/>
      <c r="B11" s="32"/>
      <c r="C11" s="32"/>
      <c r="D11" s="32"/>
      <c r="E11" s="32"/>
      <c r="F11" s="32"/>
      <c r="G11" s="32"/>
      <c r="H11" s="17"/>
      <c r="I11" s="17"/>
      <c r="J11" s="17"/>
      <c r="K11" s="17"/>
      <c r="L11" s="17"/>
      <c r="M11" s="17"/>
      <c r="N11" s="17"/>
      <c r="O11" s="20"/>
      <c r="P11" s="19"/>
      <c r="Q11" s="21"/>
      <c r="R11" s="21"/>
      <c r="S11" s="21"/>
      <c r="T11" s="21"/>
      <c r="U11" s="21"/>
      <c r="V11" s="21"/>
      <c r="W11" s="21"/>
      <c r="X11" s="21"/>
      <c r="Y11" s="21"/>
      <c r="Z11" s="21"/>
      <c r="AA11" s="18"/>
      <c r="AB11" s="18"/>
      <c r="AC11" s="18"/>
      <c r="AD11" s="18"/>
      <c r="AE11" s="18"/>
      <c r="AF11" s="18"/>
      <c r="AG11" s="31">
        <f t="shared" ref="AG11:AG61" si="0">N11+S11+X11+AC11</f>
        <v>0</v>
      </c>
      <c r="AH11" s="22"/>
      <c r="AI11" s="153"/>
      <c r="AJ11" s="153"/>
      <c r="AK11" s="23"/>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row>
    <row r="12" spans="1:237">
      <c r="B12" s="32"/>
      <c r="C12" s="32"/>
      <c r="D12" s="32"/>
      <c r="E12" s="32"/>
      <c r="F12" s="32"/>
      <c r="G12" s="32"/>
      <c r="H12" s="17"/>
      <c r="I12" s="17"/>
      <c r="J12" s="17"/>
      <c r="K12" s="17"/>
      <c r="L12" s="17"/>
      <c r="M12" s="17"/>
      <c r="N12" s="17"/>
      <c r="O12" s="20"/>
      <c r="P12" s="19"/>
      <c r="Q12" s="21"/>
      <c r="R12" s="21"/>
      <c r="S12" s="21"/>
      <c r="T12" s="21"/>
      <c r="U12" s="21"/>
      <c r="V12" s="21"/>
      <c r="W12" s="21"/>
      <c r="X12" s="21"/>
      <c r="Y12" s="21"/>
      <c r="Z12" s="21"/>
      <c r="AA12" s="18"/>
      <c r="AB12" s="18"/>
      <c r="AC12" s="18"/>
      <c r="AD12" s="18"/>
      <c r="AE12" s="18"/>
      <c r="AF12" s="18"/>
      <c r="AG12" s="31">
        <f t="shared" si="0"/>
        <v>0</v>
      </c>
      <c r="AH12" s="22"/>
      <c r="AI12" s="153"/>
      <c r="AJ12" s="153"/>
      <c r="AK12" s="26"/>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row>
    <row r="13" spans="1:237">
      <c r="B13" s="32"/>
      <c r="C13" s="32"/>
      <c r="D13" s="32"/>
      <c r="E13" s="32"/>
      <c r="F13" s="32"/>
      <c r="G13" s="32"/>
      <c r="H13" s="17"/>
      <c r="I13" s="17"/>
      <c r="J13" s="17"/>
      <c r="K13" s="17"/>
      <c r="L13" s="17"/>
      <c r="M13" s="17"/>
      <c r="N13" s="17"/>
      <c r="O13" s="20"/>
      <c r="P13" s="19"/>
      <c r="Q13" s="21"/>
      <c r="R13" s="21"/>
      <c r="S13" s="21"/>
      <c r="T13" s="21"/>
      <c r="U13" s="21"/>
      <c r="V13" s="21"/>
      <c r="W13" s="21"/>
      <c r="X13" s="21"/>
      <c r="Y13" s="21"/>
      <c r="Z13" s="21"/>
      <c r="AA13" s="18"/>
      <c r="AB13" s="18"/>
      <c r="AC13" s="18"/>
      <c r="AD13" s="18"/>
      <c r="AE13" s="18"/>
      <c r="AF13" s="18"/>
      <c r="AG13" s="31">
        <f t="shared" si="0"/>
        <v>0</v>
      </c>
      <c r="AH13" s="22"/>
      <c r="AI13" s="154"/>
      <c r="AJ13" s="154"/>
      <c r="AK13" s="26"/>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row>
    <row r="14" spans="1:237">
      <c r="B14" s="32"/>
      <c r="C14" s="32"/>
      <c r="D14" s="32"/>
      <c r="E14" s="32"/>
      <c r="F14" s="32"/>
      <c r="G14" s="32"/>
      <c r="H14" s="17"/>
      <c r="I14" s="17"/>
      <c r="J14" s="17"/>
      <c r="K14" s="17"/>
      <c r="L14" s="17"/>
      <c r="M14" s="17"/>
      <c r="N14" s="17"/>
      <c r="O14" s="20"/>
      <c r="P14" s="19"/>
      <c r="Q14" s="21"/>
      <c r="R14" s="21"/>
      <c r="S14" s="21"/>
      <c r="T14" s="21"/>
      <c r="U14" s="21"/>
      <c r="V14" s="21"/>
      <c r="W14" s="25"/>
      <c r="X14" s="25"/>
      <c r="Y14" s="25"/>
      <c r="Z14" s="21"/>
      <c r="AA14" s="18"/>
      <c r="AB14" s="18"/>
      <c r="AC14" s="18"/>
      <c r="AD14" s="18"/>
      <c r="AE14" s="18"/>
      <c r="AF14" s="18"/>
      <c r="AG14" s="31">
        <f t="shared" si="0"/>
        <v>0</v>
      </c>
      <c r="AH14" s="22"/>
      <c r="AI14" s="152"/>
      <c r="AJ14" s="152"/>
      <c r="AK14" s="26"/>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row>
    <row r="15" spans="1:237">
      <c r="B15" s="32"/>
      <c r="C15" s="32"/>
      <c r="D15" s="32"/>
      <c r="E15" s="32"/>
      <c r="F15" s="32"/>
      <c r="G15" s="32"/>
      <c r="H15" s="17"/>
      <c r="I15" s="17"/>
      <c r="J15" s="17"/>
      <c r="K15" s="17"/>
      <c r="L15" s="17"/>
      <c r="M15" s="17"/>
      <c r="N15" s="17"/>
      <c r="O15" s="20"/>
      <c r="P15" s="19"/>
      <c r="Q15" s="21"/>
      <c r="R15" s="21"/>
      <c r="S15" s="21"/>
      <c r="T15" s="21"/>
      <c r="U15" s="21"/>
      <c r="V15" s="21"/>
      <c r="W15" s="21"/>
      <c r="X15" s="21"/>
      <c r="Y15" s="21"/>
      <c r="Z15" s="21"/>
      <c r="AA15" s="18"/>
      <c r="AB15" s="18"/>
      <c r="AC15" s="18"/>
      <c r="AD15" s="18"/>
      <c r="AE15" s="18"/>
      <c r="AF15" s="18"/>
      <c r="AG15" s="31">
        <f t="shared" si="0"/>
        <v>0</v>
      </c>
      <c r="AH15" s="22"/>
      <c r="AI15" s="153"/>
      <c r="AJ15" s="153"/>
      <c r="AK15" s="26"/>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row>
    <row r="16" spans="1:237">
      <c r="B16" s="32"/>
      <c r="C16" s="32"/>
      <c r="D16" s="32"/>
      <c r="E16" s="32"/>
      <c r="F16" s="32"/>
      <c r="G16" s="32"/>
      <c r="H16" s="17"/>
      <c r="I16" s="17"/>
      <c r="J16" s="17"/>
      <c r="K16" s="17"/>
      <c r="L16" s="17"/>
      <c r="M16" s="17"/>
      <c r="N16" s="17"/>
      <c r="O16" s="20"/>
      <c r="P16" s="19"/>
      <c r="Q16" s="21"/>
      <c r="R16" s="21"/>
      <c r="S16" s="21"/>
      <c r="T16" s="21"/>
      <c r="U16" s="21"/>
      <c r="V16" s="21"/>
      <c r="W16" s="21"/>
      <c r="X16" s="21"/>
      <c r="Y16" s="21"/>
      <c r="Z16" s="21"/>
      <c r="AA16" s="18"/>
      <c r="AB16" s="18"/>
      <c r="AC16" s="18"/>
      <c r="AD16" s="18"/>
      <c r="AE16" s="18"/>
      <c r="AF16" s="18"/>
      <c r="AG16" s="31">
        <f t="shared" si="0"/>
        <v>0</v>
      </c>
      <c r="AH16" s="22"/>
      <c r="AI16" s="153"/>
      <c r="AJ16" s="153"/>
      <c r="AK16" s="26"/>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row>
    <row r="17" spans="2:237">
      <c r="B17" s="32"/>
      <c r="C17" s="32"/>
      <c r="D17" s="32"/>
      <c r="E17" s="32"/>
      <c r="F17" s="32"/>
      <c r="G17" s="32"/>
      <c r="H17" s="17"/>
      <c r="I17" s="17"/>
      <c r="J17" s="17"/>
      <c r="K17" s="17"/>
      <c r="L17" s="17"/>
      <c r="M17" s="17"/>
      <c r="N17" s="17"/>
      <c r="O17" s="20"/>
      <c r="P17" s="19"/>
      <c r="Q17" s="21"/>
      <c r="R17" s="21"/>
      <c r="S17" s="21"/>
      <c r="T17" s="21"/>
      <c r="U17" s="21"/>
      <c r="V17" s="21"/>
      <c r="W17" s="21"/>
      <c r="X17" s="21"/>
      <c r="Y17" s="21"/>
      <c r="Z17" s="21"/>
      <c r="AA17" s="18"/>
      <c r="AB17" s="18"/>
      <c r="AC17" s="18"/>
      <c r="AD17" s="18"/>
      <c r="AE17" s="18"/>
      <c r="AF17" s="18"/>
      <c r="AG17" s="31">
        <f t="shared" si="0"/>
        <v>0</v>
      </c>
      <c r="AH17" s="22"/>
      <c r="AI17" s="154"/>
      <c r="AJ17" s="154"/>
      <c r="AK17" s="26"/>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row>
    <row r="18" spans="2:237">
      <c r="B18" s="32"/>
      <c r="C18" s="32"/>
      <c r="D18" s="32"/>
      <c r="E18" s="32"/>
      <c r="F18" s="32"/>
      <c r="G18" s="32"/>
      <c r="H18" s="17"/>
      <c r="I18" s="17"/>
      <c r="J18" s="17"/>
      <c r="K18" s="17"/>
      <c r="L18" s="17"/>
      <c r="M18" s="17"/>
      <c r="N18" s="17"/>
      <c r="O18" s="20"/>
      <c r="P18" s="19"/>
      <c r="Q18" s="21"/>
      <c r="R18" s="21"/>
      <c r="S18" s="21"/>
      <c r="T18" s="21"/>
      <c r="U18" s="21"/>
      <c r="V18" s="21"/>
      <c r="W18" s="25"/>
      <c r="X18" s="25"/>
      <c r="Y18" s="25"/>
      <c r="Z18" s="21"/>
      <c r="AA18" s="18"/>
      <c r="AB18" s="18"/>
      <c r="AC18" s="18"/>
      <c r="AD18" s="18"/>
      <c r="AE18" s="18"/>
      <c r="AF18" s="18"/>
      <c r="AG18" s="31">
        <f t="shared" si="0"/>
        <v>0</v>
      </c>
      <c r="AH18" s="22"/>
      <c r="AI18" s="152"/>
      <c r="AJ18" s="152"/>
      <c r="AK18" s="26"/>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row>
    <row r="19" spans="2:237">
      <c r="B19" s="32"/>
      <c r="C19" s="32"/>
      <c r="D19" s="32"/>
      <c r="E19" s="32"/>
      <c r="F19" s="32"/>
      <c r="G19" s="32"/>
      <c r="H19" s="17"/>
      <c r="I19" s="17"/>
      <c r="J19" s="17"/>
      <c r="K19" s="17"/>
      <c r="L19" s="17"/>
      <c r="M19" s="17"/>
      <c r="N19" s="17"/>
      <c r="O19" s="20"/>
      <c r="P19" s="19"/>
      <c r="Q19" s="21"/>
      <c r="R19" s="21"/>
      <c r="S19" s="21"/>
      <c r="T19" s="21"/>
      <c r="U19" s="21"/>
      <c r="V19" s="21"/>
      <c r="W19" s="21"/>
      <c r="X19" s="21"/>
      <c r="Y19" s="21"/>
      <c r="Z19" s="21"/>
      <c r="AA19" s="18"/>
      <c r="AB19" s="18"/>
      <c r="AC19" s="18"/>
      <c r="AD19" s="18"/>
      <c r="AE19" s="18"/>
      <c r="AF19" s="18"/>
      <c r="AG19" s="31">
        <f t="shared" si="0"/>
        <v>0</v>
      </c>
      <c r="AH19" s="22"/>
      <c r="AI19" s="153"/>
      <c r="AJ19" s="153"/>
      <c r="AK19" s="26"/>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row>
    <row r="20" spans="2:237">
      <c r="B20" s="32"/>
      <c r="C20" s="32"/>
      <c r="D20" s="32"/>
      <c r="E20" s="32"/>
      <c r="F20" s="32"/>
      <c r="G20" s="32"/>
      <c r="H20" s="17"/>
      <c r="I20" s="17"/>
      <c r="J20" s="17"/>
      <c r="K20" s="17"/>
      <c r="L20" s="17"/>
      <c r="M20" s="17"/>
      <c r="N20" s="17"/>
      <c r="O20" s="20"/>
      <c r="P20" s="19"/>
      <c r="Q20" s="21"/>
      <c r="R20" s="21"/>
      <c r="S20" s="21"/>
      <c r="T20" s="21"/>
      <c r="U20" s="21"/>
      <c r="V20" s="21"/>
      <c r="W20" s="21"/>
      <c r="X20" s="21"/>
      <c r="Y20" s="21"/>
      <c r="Z20" s="21"/>
      <c r="AA20" s="18"/>
      <c r="AB20" s="18"/>
      <c r="AC20" s="18"/>
      <c r="AD20" s="18"/>
      <c r="AE20" s="18"/>
      <c r="AF20" s="18"/>
      <c r="AG20" s="31">
        <f t="shared" si="0"/>
        <v>0</v>
      </c>
      <c r="AH20" s="22"/>
      <c r="AI20" s="153"/>
      <c r="AJ20" s="153"/>
      <c r="AK20" s="26"/>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row>
    <row r="21" spans="2:237">
      <c r="B21" s="32"/>
      <c r="C21" s="32"/>
      <c r="D21" s="32"/>
      <c r="E21" s="32"/>
      <c r="F21" s="32"/>
      <c r="G21" s="32"/>
      <c r="H21" s="17"/>
      <c r="I21" s="17"/>
      <c r="J21" s="17"/>
      <c r="K21" s="17"/>
      <c r="L21" s="17"/>
      <c r="M21" s="17"/>
      <c r="N21" s="17"/>
      <c r="O21" s="20"/>
      <c r="P21" s="19"/>
      <c r="Q21" s="21"/>
      <c r="R21" s="21"/>
      <c r="S21" s="21"/>
      <c r="T21" s="21"/>
      <c r="U21" s="21"/>
      <c r="V21" s="21"/>
      <c r="W21" s="21"/>
      <c r="X21" s="21"/>
      <c r="Y21" s="21"/>
      <c r="Z21" s="21"/>
      <c r="AA21" s="18"/>
      <c r="AB21" s="18"/>
      <c r="AC21" s="18"/>
      <c r="AD21" s="18"/>
      <c r="AE21" s="18"/>
      <c r="AF21" s="18"/>
      <c r="AG21" s="31">
        <f t="shared" si="0"/>
        <v>0</v>
      </c>
      <c r="AH21" s="22"/>
      <c r="AI21" s="154"/>
      <c r="AJ21" s="154"/>
      <c r="AK21" s="26"/>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row>
    <row r="22" spans="2:237">
      <c r="B22" s="32"/>
      <c r="C22" s="32"/>
      <c r="D22" s="32"/>
      <c r="E22" s="32"/>
      <c r="F22" s="32"/>
      <c r="G22" s="32"/>
      <c r="H22" s="17"/>
      <c r="I22" s="17"/>
      <c r="J22" s="17"/>
      <c r="K22" s="17"/>
      <c r="L22" s="17"/>
      <c r="M22" s="17"/>
      <c r="N22" s="17"/>
      <c r="O22" s="20"/>
      <c r="P22" s="19"/>
      <c r="Q22" s="21"/>
      <c r="R22" s="21"/>
      <c r="S22" s="21"/>
      <c r="T22" s="21"/>
      <c r="U22" s="21"/>
      <c r="V22" s="21"/>
      <c r="W22" s="25"/>
      <c r="X22" s="25"/>
      <c r="Y22" s="25"/>
      <c r="Z22" s="21"/>
      <c r="AA22" s="18"/>
      <c r="AB22" s="18"/>
      <c r="AC22" s="18"/>
      <c r="AD22" s="18"/>
      <c r="AE22" s="18"/>
      <c r="AF22" s="18"/>
      <c r="AG22" s="31">
        <f t="shared" si="0"/>
        <v>0</v>
      </c>
      <c r="AH22" s="22"/>
      <c r="AI22" s="152"/>
      <c r="AJ22" s="152"/>
      <c r="AK22" s="26"/>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row>
    <row r="23" spans="2:237">
      <c r="B23" s="32"/>
      <c r="C23" s="32"/>
      <c r="D23" s="32"/>
      <c r="E23" s="32"/>
      <c r="F23" s="32"/>
      <c r="G23" s="32"/>
      <c r="H23" s="17"/>
      <c r="I23" s="17"/>
      <c r="J23" s="17"/>
      <c r="K23" s="17"/>
      <c r="L23" s="17"/>
      <c r="M23" s="17"/>
      <c r="N23" s="17"/>
      <c r="O23" s="20"/>
      <c r="P23" s="19"/>
      <c r="Q23" s="21"/>
      <c r="R23" s="21"/>
      <c r="S23" s="21"/>
      <c r="T23" s="21"/>
      <c r="U23" s="21"/>
      <c r="V23" s="21"/>
      <c r="W23" s="21"/>
      <c r="X23" s="21"/>
      <c r="Y23" s="21"/>
      <c r="Z23" s="21"/>
      <c r="AA23" s="18"/>
      <c r="AB23" s="18"/>
      <c r="AC23" s="18"/>
      <c r="AD23" s="18"/>
      <c r="AE23" s="18"/>
      <c r="AF23" s="18"/>
      <c r="AG23" s="31">
        <f t="shared" si="0"/>
        <v>0</v>
      </c>
      <c r="AH23" s="22"/>
      <c r="AI23" s="153"/>
      <c r="AJ23" s="153"/>
      <c r="AK23" s="26"/>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row>
    <row r="24" spans="2:237">
      <c r="B24" s="32"/>
      <c r="C24" s="32"/>
      <c r="D24" s="32"/>
      <c r="E24" s="32"/>
      <c r="F24" s="32"/>
      <c r="G24" s="32"/>
      <c r="H24" s="17"/>
      <c r="I24" s="17"/>
      <c r="J24" s="17"/>
      <c r="K24" s="17"/>
      <c r="L24" s="17"/>
      <c r="M24" s="17"/>
      <c r="N24" s="17"/>
      <c r="O24" s="20"/>
      <c r="P24" s="19"/>
      <c r="Q24" s="21"/>
      <c r="R24" s="21"/>
      <c r="S24" s="21"/>
      <c r="T24" s="21"/>
      <c r="U24" s="21"/>
      <c r="V24" s="21"/>
      <c r="W24" s="21"/>
      <c r="X24" s="21"/>
      <c r="Y24" s="21"/>
      <c r="Z24" s="21"/>
      <c r="AA24" s="18"/>
      <c r="AB24" s="18"/>
      <c r="AC24" s="18"/>
      <c r="AD24" s="18"/>
      <c r="AE24" s="18"/>
      <c r="AF24" s="18"/>
      <c r="AG24" s="31">
        <f t="shared" si="0"/>
        <v>0</v>
      </c>
      <c r="AH24" s="22"/>
      <c r="AI24" s="153"/>
      <c r="AJ24" s="153"/>
      <c r="AK24" s="26"/>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row>
    <row r="25" spans="2:237">
      <c r="B25" s="32"/>
      <c r="C25" s="32"/>
      <c r="D25" s="32"/>
      <c r="E25" s="32"/>
      <c r="F25" s="32"/>
      <c r="G25" s="32"/>
      <c r="H25" s="17"/>
      <c r="I25" s="17"/>
      <c r="J25" s="17"/>
      <c r="K25" s="17"/>
      <c r="L25" s="17"/>
      <c r="M25" s="17"/>
      <c r="N25" s="17"/>
      <c r="O25" s="20"/>
      <c r="P25" s="19"/>
      <c r="Q25" s="21"/>
      <c r="R25" s="21"/>
      <c r="S25" s="21"/>
      <c r="T25" s="21"/>
      <c r="U25" s="21"/>
      <c r="V25" s="21"/>
      <c r="W25" s="21"/>
      <c r="X25" s="21"/>
      <c r="Y25" s="21"/>
      <c r="Z25" s="21"/>
      <c r="AA25" s="18"/>
      <c r="AB25" s="18"/>
      <c r="AC25" s="18"/>
      <c r="AD25" s="18"/>
      <c r="AE25" s="18"/>
      <c r="AF25" s="18"/>
      <c r="AG25" s="31">
        <f t="shared" si="0"/>
        <v>0</v>
      </c>
      <c r="AH25" s="22"/>
      <c r="AI25" s="154"/>
      <c r="AJ25" s="154"/>
      <c r="AK25" s="26"/>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row>
    <row r="26" spans="2:237">
      <c r="B26" s="32"/>
      <c r="C26" s="32"/>
      <c r="D26" s="32"/>
      <c r="E26" s="32"/>
      <c r="F26" s="32"/>
      <c r="G26" s="32"/>
      <c r="H26" s="17"/>
      <c r="I26" s="17"/>
      <c r="J26" s="17"/>
      <c r="K26" s="17"/>
      <c r="L26" s="17"/>
      <c r="M26" s="17"/>
      <c r="N26" s="17"/>
      <c r="O26" s="20"/>
      <c r="P26" s="19"/>
      <c r="Q26" s="21"/>
      <c r="R26" s="21"/>
      <c r="S26" s="21"/>
      <c r="T26" s="21"/>
      <c r="U26" s="21"/>
      <c r="V26" s="21"/>
      <c r="W26" s="25"/>
      <c r="X26" s="25"/>
      <c r="Y26" s="25"/>
      <c r="Z26" s="21"/>
      <c r="AA26" s="18"/>
      <c r="AB26" s="18"/>
      <c r="AC26" s="18"/>
      <c r="AD26" s="18"/>
      <c r="AE26" s="18"/>
      <c r="AF26" s="18"/>
      <c r="AG26" s="31">
        <f t="shared" si="0"/>
        <v>0</v>
      </c>
      <c r="AH26" s="22"/>
      <c r="AI26" s="152"/>
      <c r="AJ26" s="152"/>
    </row>
    <row r="27" spans="2:237">
      <c r="B27" s="32"/>
      <c r="C27" s="32"/>
      <c r="D27" s="32"/>
      <c r="E27" s="32"/>
      <c r="F27" s="32"/>
      <c r="G27" s="32"/>
      <c r="H27" s="17"/>
      <c r="I27" s="17"/>
      <c r="J27" s="17"/>
      <c r="K27" s="17"/>
      <c r="L27" s="17"/>
      <c r="M27" s="17"/>
      <c r="N27" s="17"/>
      <c r="O27" s="20"/>
      <c r="P27" s="19"/>
      <c r="Q27" s="21"/>
      <c r="R27" s="21"/>
      <c r="S27" s="21"/>
      <c r="T27" s="21"/>
      <c r="U27" s="21"/>
      <c r="V27" s="21"/>
      <c r="W27" s="21"/>
      <c r="X27" s="21"/>
      <c r="Y27" s="21"/>
      <c r="Z27" s="21"/>
      <c r="AA27" s="18"/>
      <c r="AB27" s="18"/>
      <c r="AC27" s="18"/>
      <c r="AD27" s="18"/>
      <c r="AE27" s="18"/>
      <c r="AF27" s="18"/>
      <c r="AG27" s="31">
        <f t="shared" si="0"/>
        <v>0</v>
      </c>
      <c r="AH27" s="22"/>
      <c r="AI27" s="153"/>
      <c r="AJ27" s="153"/>
    </row>
    <row r="28" spans="2:237">
      <c r="B28" s="32"/>
      <c r="C28" s="32"/>
      <c r="D28" s="32"/>
      <c r="E28" s="32"/>
      <c r="F28" s="32"/>
      <c r="G28" s="32"/>
      <c r="H28" s="17"/>
      <c r="I28" s="17"/>
      <c r="J28" s="17"/>
      <c r="K28" s="17"/>
      <c r="L28" s="17"/>
      <c r="M28" s="17"/>
      <c r="N28" s="17"/>
      <c r="O28" s="20"/>
      <c r="P28" s="19"/>
      <c r="Q28" s="21"/>
      <c r="R28" s="21"/>
      <c r="S28" s="21"/>
      <c r="T28" s="21"/>
      <c r="U28" s="21"/>
      <c r="V28" s="21"/>
      <c r="W28" s="21"/>
      <c r="X28" s="21"/>
      <c r="Y28" s="21"/>
      <c r="Z28" s="21"/>
      <c r="AA28" s="18"/>
      <c r="AB28" s="18"/>
      <c r="AC28" s="18"/>
      <c r="AD28" s="18"/>
      <c r="AE28" s="18"/>
      <c r="AF28" s="18"/>
      <c r="AG28" s="31">
        <f t="shared" si="0"/>
        <v>0</v>
      </c>
      <c r="AH28" s="22"/>
      <c r="AI28" s="153"/>
      <c r="AJ28" s="153"/>
    </row>
    <row r="29" spans="2:237">
      <c r="B29" s="32"/>
      <c r="C29" s="32"/>
      <c r="D29" s="32"/>
      <c r="E29" s="32"/>
      <c r="F29" s="32"/>
      <c r="G29" s="32"/>
      <c r="H29" s="17"/>
      <c r="I29" s="17"/>
      <c r="J29" s="17"/>
      <c r="K29" s="17"/>
      <c r="L29" s="17"/>
      <c r="M29" s="17"/>
      <c r="N29" s="17"/>
      <c r="O29" s="20"/>
      <c r="P29" s="19"/>
      <c r="Q29" s="21"/>
      <c r="R29" s="21"/>
      <c r="S29" s="21"/>
      <c r="T29" s="21"/>
      <c r="U29" s="21"/>
      <c r="V29" s="21"/>
      <c r="W29" s="21"/>
      <c r="X29" s="21"/>
      <c r="Y29" s="21"/>
      <c r="Z29" s="21"/>
      <c r="AA29" s="18"/>
      <c r="AB29" s="18"/>
      <c r="AC29" s="18"/>
      <c r="AD29" s="18"/>
      <c r="AE29" s="18"/>
      <c r="AF29" s="18"/>
      <c r="AG29" s="31">
        <f t="shared" si="0"/>
        <v>0</v>
      </c>
      <c r="AH29" s="22"/>
      <c r="AI29" s="154"/>
      <c r="AJ29" s="154"/>
    </row>
    <row r="30" spans="2:237">
      <c r="B30" s="32"/>
      <c r="C30" s="32"/>
      <c r="D30" s="32"/>
      <c r="E30" s="32"/>
      <c r="F30" s="32"/>
      <c r="G30" s="32"/>
      <c r="H30" s="17"/>
      <c r="I30" s="17"/>
      <c r="J30" s="17"/>
      <c r="K30" s="17"/>
      <c r="L30" s="17"/>
      <c r="M30" s="17"/>
      <c r="N30" s="17"/>
      <c r="O30" s="20"/>
      <c r="P30" s="19"/>
      <c r="Q30" s="21"/>
      <c r="R30" s="21"/>
      <c r="S30" s="21"/>
      <c r="T30" s="21"/>
      <c r="U30" s="21"/>
      <c r="V30" s="21"/>
      <c r="W30" s="25"/>
      <c r="X30" s="25"/>
      <c r="Y30" s="25"/>
      <c r="Z30" s="21"/>
      <c r="AA30" s="18"/>
      <c r="AB30" s="18"/>
      <c r="AC30" s="18"/>
      <c r="AD30" s="18"/>
      <c r="AE30" s="18"/>
      <c r="AF30" s="18"/>
      <c r="AG30" s="31">
        <f t="shared" si="0"/>
        <v>0</v>
      </c>
      <c r="AH30" s="22"/>
      <c r="AI30" s="152"/>
      <c r="AJ30" s="152"/>
    </row>
    <row r="31" spans="2:237">
      <c r="B31" s="32"/>
      <c r="C31" s="32"/>
      <c r="D31" s="32"/>
      <c r="E31" s="32"/>
      <c r="F31" s="32"/>
      <c r="G31" s="32"/>
      <c r="H31" s="17"/>
      <c r="I31" s="17"/>
      <c r="J31" s="17"/>
      <c r="K31" s="17"/>
      <c r="L31" s="17"/>
      <c r="M31" s="17"/>
      <c r="N31" s="17"/>
      <c r="O31" s="20"/>
      <c r="P31" s="19"/>
      <c r="Q31" s="21"/>
      <c r="R31" s="21"/>
      <c r="S31" s="21"/>
      <c r="T31" s="21"/>
      <c r="U31" s="21"/>
      <c r="V31" s="21"/>
      <c r="W31" s="21"/>
      <c r="X31" s="21"/>
      <c r="Y31" s="21"/>
      <c r="Z31" s="21"/>
      <c r="AA31" s="18"/>
      <c r="AB31" s="18"/>
      <c r="AC31" s="18"/>
      <c r="AD31" s="18"/>
      <c r="AE31" s="18"/>
      <c r="AF31" s="18"/>
      <c r="AG31" s="31">
        <f t="shared" si="0"/>
        <v>0</v>
      </c>
      <c r="AH31" s="22"/>
      <c r="AI31" s="153"/>
      <c r="AJ31" s="153"/>
    </row>
    <row r="32" spans="2:237">
      <c r="B32" s="32"/>
      <c r="C32" s="32"/>
      <c r="D32" s="32"/>
      <c r="E32" s="32"/>
      <c r="F32" s="32"/>
      <c r="G32" s="32"/>
      <c r="H32" s="17"/>
      <c r="I32" s="17"/>
      <c r="J32" s="17"/>
      <c r="K32" s="17"/>
      <c r="L32" s="17"/>
      <c r="M32" s="17"/>
      <c r="N32" s="17"/>
      <c r="O32" s="20"/>
      <c r="P32" s="19"/>
      <c r="Q32" s="21"/>
      <c r="R32" s="21"/>
      <c r="S32" s="21"/>
      <c r="T32" s="21"/>
      <c r="U32" s="21"/>
      <c r="V32" s="21"/>
      <c r="W32" s="21"/>
      <c r="X32" s="21"/>
      <c r="Y32" s="21"/>
      <c r="Z32" s="21"/>
      <c r="AA32" s="18"/>
      <c r="AB32" s="18"/>
      <c r="AC32" s="18"/>
      <c r="AD32" s="18"/>
      <c r="AE32" s="18"/>
      <c r="AF32" s="18"/>
      <c r="AG32" s="31">
        <f t="shared" si="0"/>
        <v>0</v>
      </c>
      <c r="AH32" s="22"/>
      <c r="AI32" s="153"/>
      <c r="AJ32" s="153"/>
    </row>
    <row r="33" spans="2:36">
      <c r="B33" s="32"/>
      <c r="C33" s="32"/>
      <c r="D33" s="32"/>
      <c r="E33" s="32"/>
      <c r="F33" s="32"/>
      <c r="G33" s="32"/>
      <c r="H33" s="17"/>
      <c r="I33" s="17"/>
      <c r="J33" s="17"/>
      <c r="K33" s="17"/>
      <c r="L33" s="17"/>
      <c r="M33" s="17"/>
      <c r="N33" s="17"/>
      <c r="O33" s="20"/>
      <c r="P33" s="19"/>
      <c r="Q33" s="21"/>
      <c r="R33" s="21"/>
      <c r="S33" s="21"/>
      <c r="T33" s="21"/>
      <c r="U33" s="21"/>
      <c r="V33" s="21"/>
      <c r="W33" s="21"/>
      <c r="X33" s="21"/>
      <c r="Y33" s="21"/>
      <c r="Z33" s="21"/>
      <c r="AA33" s="18"/>
      <c r="AB33" s="18"/>
      <c r="AC33" s="18"/>
      <c r="AD33" s="18"/>
      <c r="AE33" s="18"/>
      <c r="AF33" s="18"/>
      <c r="AG33" s="31">
        <f t="shared" si="0"/>
        <v>0</v>
      </c>
      <c r="AH33" s="22"/>
      <c r="AI33" s="154"/>
      <c r="AJ33" s="154"/>
    </row>
    <row r="34" spans="2:36">
      <c r="B34" s="32"/>
      <c r="C34" s="32"/>
      <c r="D34" s="32"/>
      <c r="E34" s="32"/>
      <c r="F34" s="32"/>
      <c r="G34" s="32"/>
      <c r="H34" s="17"/>
      <c r="I34" s="17"/>
      <c r="J34" s="17"/>
      <c r="K34" s="17"/>
      <c r="L34" s="17"/>
      <c r="M34" s="17"/>
      <c r="N34" s="17"/>
      <c r="O34" s="20"/>
      <c r="P34" s="19"/>
      <c r="Q34" s="21"/>
      <c r="R34" s="21"/>
      <c r="S34" s="21"/>
      <c r="T34" s="21"/>
      <c r="U34" s="21"/>
      <c r="V34" s="21"/>
      <c r="W34" s="25"/>
      <c r="X34" s="25"/>
      <c r="Y34" s="25"/>
      <c r="Z34" s="21"/>
      <c r="AA34" s="18"/>
      <c r="AB34" s="18"/>
      <c r="AC34" s="18"/>
      <c r="AD34" s="18"/>
      <c r="AE34" s="18"/>
      <c r="AF34" s="18"/>
      <c r="AG34" s="31">
        <f t="shared" si="0"/>
        <v>0</v>
      </c>
      <c r="AH34" s="22"/>
      <c r="AI34" s="152"/>
      <c r="AJ34" s="152"/>
    </row>
    <row r="35" spans="2:36">
      <c r="B35" s="32"/>
      <c r="C35" s="32"/>
      <c r="D35" s="32"/>
      <c r="E35" s="32"/>
      <c r="F35" s="32"/>
      <c r="G35" s="32"/>
      <c r="H35" s="17"/>
      <c r="I35" s="17"/>
      <c r="J35" s="17"/>
      <c r="K35" s="17"/>
      <c r="L35" s="17"/>
      <c r="M35" s="17"/>
      <c r="N35" s="17"/>
      <c r="O35" s="20"/>
      <c r="P35" s="19"/>
      <c r="Q35" s="21"/>
      <c r="R35" s="21"/>
      <c r="S35" s="21"/>
      <c r="T35" s="21"/>
      <c r="U35" s="21"/>
      <c r="V35" s="21"/>
      <c r="W35" s="21"/>
      <c r="X35" s="21"/>
      <c r="Y35" s="21"/>
      <c r="Z35" s="21"/>
      <c r="AA35" s="18"/>
      <c r="AB35" s="18"/>
      <c r="AC35" s="18"/>
      <c r="AD35" s="18"/>
      <c r="AE35" s="18"/>
      <c r="AF35" s="18"/>
      <c r="AG35" s="31">
        <f t="shared" si="0"/>
        <v>0</v>
      </c>
      <c r="AH35" s="22"/>
      <c r="AI35" s="153"/>
      <c r="AJ35" s="153"/>
    </row>
    <row r="36" spans="2:36">
      <c r="B36" s="32"/>
      <c r="C36" s="32"/>
      <c r="D36" s="32"/>
      <c r="E36" s="32"/>
      <c r="F36" s="32"/>
      <c r="G36" s="32"/>
      <c r="H36" s="17"/>
      <c r="I36" s="17"/>
      <c r="J36" s="17"/>
      <c r="K36" s="17"/>
      <c r="L36" s="17"/>
      <c r="M36" s="17"/>
      <c r="N36" s="17"/>
      <c r="O36" s="20"/>
      <c r="P36" s="19"/>
      <c r="Q36" s="21"/>
      <c r="R36" s="21"/>
      <c r="S36" s="21"/>
      <c r="T36" s="21"/>
      <c r="U36" s="21"/>
      <c r="V36" s="21"/>
      <c r="W36" s="21"/>
      <c r="X36" s="21"/>
      <c r="Y36" s="21"/>
      <c r="Z36" s="21"/>
      <c r="AA36" s="18"/>
      <c r="AB36" s="18"/>
      <c r="AC36" s="18"/>
      <c r="AD36" s="18"/>
      <c r="AE36" s="18"/>
      <c r="AF36" s="18"/>
      <c r="AG36" s="31">
        <f t="shared" si="0"/>
        <v>0</v>
      </c>
      <c r="AH36" s="22"/>
      <c r="AI36" s="153"/>
      <c r="AJ36" s="153"/>
    </row>
    <row r="37" spans="2:36">
      <c r="B37" s="32"/>
      <c r="C37" s="32"/>
      <c r="D37" s="32"/>
      <c r="E37" s="32"/>
      <c r="F37" s="32"/>
      <c r="G37" s="32"/>
      <c r="H37" s="17"/>
      <c r="I37" s="17"/>
      <c r="J37" s="17"/>
      <c r="K37" s="17"/>
      <c r="L37" s="17"/>
      <c r="M37" s="17"/>
      <c r="N37" s="17"/>
      <c r="O37" s="20"/>
      <c r="P37" s="19"/>
      <c r="Q37" s="21"/>
      <c r="R37" s="21"/>
      <c r="S37" s="21"/>
      <c r="T37" s="21"/>
      <c r="U37" s="21"/>
      <c r="V37" s="21"/>
      <c r="W37" s="21"/>
      <c r="X37" s="21"/>
      <c r="Y37" s="21"/>
      <c r="Z37" s="21"/>
      <c r="AA37" s="18"/>
      <c r="AB37" s="18"/>
      <c r="AC37" s="18"/>
      <c r="AD37" s="18"/>
      <c r="AE37" s="18"/>
      <c r="AF37" s="18"/>
      <c r="AG37" s="31">
        <f t="shared" si="0"/>
        <v>0</v>
      </c>
      <c r="AH37" s="22"/>
      <c r="AI37" s="154"/>
      <c r="AJ37" s="154"/>
    </row>
    <row r="38" spans="2:36">
      <c r="B38" s="32"/>
      <c r="C38" s="32"/>
      <c r="D38" s="32"/>
      <c r="E38" s="32"/>
      <c r="F38" s="32"/>
      <c r="G38" s="32"/>
      <c r="H38" s="17"/>
      <c r="I38" s="17"/>
      <c r="J38" s="17"/>
      <c r="K38" s="17"/>
      <c r="L38" s="17"/>
      <c r="M38" s="17"/>
      <c r="N38" s="17"/>
      <c r="O38" s="20"/>
      <c r="P38" s="19"/>
      <c r="Q38" s="21"/>
      <c r="R38" s="21"/>
      <c r="S38" s="21"/>
      <c r="T38" s="21"/>
      <c r="U38" s="21"/>
      <c r="V38" s="21"/>
      <c r="W38" s="25"/>
      <c r="X38" s="25"/>
      <c r="Y38" s="25"/>
      <c r="Z38" s="21"/>
      <c r="AA38" s="18"/>
      <c r="AB38" s="18"/>
      <c r="AC38" s="18"/>
      <c r="AD38" s="18"/>
      <c r="AE38" s="18"/>
      <c r="AF38" s="18"/>
      <c r="AG38" s="31">
        <f t="shared" si="0"/>
        <v>0</v>
      </c>
      <c r="AH38" s="22"/>
      <c r="AI38" s="152"/>
      <c r="AJ38" s="152"/>
    </row>
    <row r="39" spans="2:36">
      <c r="B39" s="32"/>
      <c r="C39" s="32"/>
      <c r="D39" s="32"/>
      <c r="E39" s="32"/>
      <c r="F39" s="32"/>
      <c r="G39" s="32"/>
      <c r="H39" s="17"/>
      <c r="I39" s="17"/>
      <c r="J39" s="17"/>
      <c r="K39" s="17"/>
      <c r="L39" s="17"/>
      <c r="M39" s="17"/>
      <c r="N39" s="17"/>
      <c r="O39" s="20"/>
      <c r="P39" s="19"/>
      <c r="Q39" s="21"/>
      <c r="R39" s="21"/>
      <c r="S39" s="21"/>
      <c r="T39" s="21"/>
      <c r="U39" s="21"/>
      <c r="V39" s="21"/>
      <c r="W39" s="21"/>
      <c r="X39" s="21"/>
      <c r="Y39" s="21"/>
      <c r="Z39" s="21"/>
      <c r="AA39" s="18"/>
      <c r="AB39" s="18"/>
      <c r="AC39" s="18"/>
      <c r="AD39" s="18"/>
      <c r="AE39" s="18"/>
      <c r="AF39" s="18"/>
      <c r="AG39" s="31">
        <f t="shared" si="0"/>
        <v>0</v>
      </c>
      <c r="AH39" s="22"/>
      <c r="AI39" s="153"/>
      <c r="AJ39" s="153"/>
    </row>
    <row r="40" spans="2:36">
      <c r="B40" s="32"/>
      <c r="C40" s="32"/>
      <c r="D40" s="32"/>
      <c r="E40" s="32"/>
      <c r="F40" s="32"/>
      <c r="G40" s="32"/>
      <c r="H40" s="17"/>
      <c r="I40" s="17"/>
      <c r="J40" s="17"/>
      <c r="K40" s="17"/>
      <c r="L40" s="17"/>
      <c r="M40" s="17"/>
      <c r="N40" s="17"/>
      <c r="O40" s="20"/>
      <c r="P40" s="19"/>
      <c r="Q40" s="21"/>
      <c r="R40" s="21"/>
      <c r="S40" s="21"/>
      <c r="T40" s="21"/>
      <c r="U40" s="21"/>
      <c r="V40" s="21"/>
      <c r="W40" s="21"/>
      <c r="X40" s="21"/>
      <c r="Y40" s="21"/>
      <c r="Z40" s="21"/>
      <c r="AA40" s="18"/>
      <c r="AB40" s="18"/>
      <c r="AC40" s="18"/>
      <c r="AD40" s="18"/>
      <c r="AE40" s="18"/>
      <c r="AF40" s="18"/>
      <c r="AG40" s="31">
        <f t="shared" si="0"/>
        <v>0</v>
      </c>
      <c r="AH40" s="22"/>
      <c r="AI40" s="153"/>
      <c r="AJ40" s="153"/>
    </row>
    <row r="41" spans="2:36">
      <c r="B41" s="32"/>
      <c r="C41" s="32"/>
      <c r="D41" s="32"/>
      <c r="E41" s="32"/>
      <c r="F41" s="32"/>
      <c r="G41" s="32"/>
      <c r="H41" s="17"/>
      <c r="I41" s="17"/>
      <c r="J41" s="17"/>
      <c r="K41" s="17"/>
      <c r="L41" s="17"/>
      <c r="M41" s="17"/>
      <c r="N41" s="17"/>
      <c r="O41" s="20"/>
      <c r="P41" s="19"/>
      <c r="Q41" s="21"/>
      <c r="R41" s="21"/>
      <c r="S41" s="21"/>
      <c r="T41" s="21"/>
      <c r="U41" s="21"/>
      <c r="V41" s="21"/>
      <c r="W41" s="21"/>
      <c r="X41" s="21"/>
      <c r="Y41" s="21"/>
      <c r="Z41" s="21"/>
      <c r="AA41" s="18"/>
      <c r="AB41" s="18"/>
      <c r="AC41" s="18"/>
      <c r="AD41" s="18"/>
      <c r="AE41" s="18"/>
      <c r="AF41" s="18"/>
      <c r="AG41" s="31">
        <f t="shared" si="0"/>
        <v>0</v>
      </c>
      <c r="AH41" s="22"/>
      <c r="AI41" s="154"/>
      <c r="AJ41" s="154"/>
    </row>
    <row r="42" spans="2:36">
      <c r="B42" s="32"/>
      <c r="C42" s="32"/>
      <c r="D42" s="32"/>
      <c r="E42" s="32"/>
      <c r="F42" s="32"/>
      <c r="G42" s="32"/>
      <c r="H42" s="17"/>
      <c r="I42" s="17"/>
      <c r="J42" s="17"/>
      <c r="K42" s="17"/>
      <c r="L42" s="17"/>
      <c r="M42" s="17"/>
      <c r="N42" s="17"/>
      <c r="O42" s="20"/>
      <c r="P42" s="19"/>
      <c r="Q42" s="21"/>
      <c r="R42" s="21"/>
      <c r="S42" s="21"/>
      <c r="T42" s="21"/>
      <c r="U42" s="21"/>
      <c r="V42" s="21"/>
      <c r="W42" s="25"/>
      <c r="X42" s="25"/>
      <c r="Y42" s="25"/>
      <c r="Z42" s="21"/>
      <c r="AA42" s="18"/>
      <c r="AB42" s="18"/>
      <c r="AC42" s="18"/>
      <c r="AD42" s="18"/>
      <c r="AE42" s="18"/>
      <c r="AF42" s="18"/>
      <c r="AG42" s="31">
        <f t="shared" si="0"/>
        <v>0</v>
      </c>
      <c r="AH42" s="22"/>
      <c r="AI42" s="152"/>
      <c r="AJ42" s="152"/>
    </row>
    <row r="43" spans="2:36">
      <c r="B43" s="32"/>
      <c r="C43" s="32"/>
      <c r="D43" s="32"/>
      <c r="E43" s="32"/>
      <c r="F43" s="32"/>
      <c r="G43" s="32"/>
      <c r="H43" s="17"/>
      <c r="I43" s="17"/>
      <c r="J43" s="17"/>
      <c r="K43" s="17"/>
      <c r="L43" s="17"/>
      <c r="M43" s="17"/>
      <c r="N43" s="17"/>
      <c r="O43" s="20"/>
      <c r="P43" s="19"/>
      <c r="Q43" s="21"/>
      <c r="R43" s="21"/>
      <c r="S43" s="21"/>
      <c r="T43" s="21"/>
      <c r="U43" s="21"/>
      <c r="V43" s="21"/>
      <c r="W43" s="21"/>
      <c r="X43" s="21"/>
      <c r="Y43" s="21"/>
      <c r="Z43" s="21"/>
      <c r="AA43" s="18"/>
      <c r="AB43" s="18"/>
      <c r="AC43" s="18"/>
      <c r="AD43" s="18"/>
      <c r="AE43" s="18"/>
      <c r="AF43" s="18"/>
      <c r="AG43" s="31">
        <f t="shared" si="0"/>
        <v>0</v>
      </c>
      <c r="AH43" s="22"/>
      <c r="AI43" s="153"/>
      <c r="AJ43" s="153"/>
    </row>
    <row r="44" spans="2:36">
      <c r="B44" s="32"/>
      <c r="C44" s="32"/>
      <c r="D44" s="32"/>
      <c r="E44" s="32"/>
      <c r="F44" s="32"/>
      <c r="G44" s="32"/>
      <c r="H44" s="17"/>
      <c r="I44" s="17"/>
      <c r="J44" s="17"/>
      <c r="K44" s="17"/>
      <c r="L44" s="17"/>
      <c r="M44" s="17"/>
      <c r="N44" s="17"/>
      <c r="O44" s="20"/>
      <c r="P44" s="19"/>
      <c r="Q44" s="21"/>
      <c r="R44" s="21"/>
      <c r="S44" s="21"/>
      <c r="T44" s="21"/>
      <c r="U44" s="21"/>
      <c r="V44" s="21"/>
      <c r="W44" s="21"/>
      <c r="X44" s="21"/>
      <c r="Y44" s="21"/>
      <c r="Z44" s="21"/>
      <c r="AA44" s="18"/>
      <c r="AB44" s="18"/>
      <c r="AC44" s="18"/>
      <c r="AD44" s="18"/>
      <c r="AE44" s="18"/>
      <c r="AF44" s="18"/>
      <c r="AG44" s="31">
        <f t="shared" si="0"/>
        <v>0</v>
      </c>
      <c r="AH44" s="22"/>
      <c r="AI44" s="153"/>
      <c r="AJ44" s="153"/>
    </row>
    <row r="45" spans="2:36">
      <c r="B45" s="32"/>
      <c r="C45" s="32"/>
      <c r="D45" s="32"/>
      <c r="E45" s="32"/>
      <c r="F45" s="32"/>
      <c r="G45" s="32"/>
      <c r="H45" s="17"/>
      <c r="I45" s="17"/>
      <c r="J45" s="17"/>
      <c r="K45" s="17"/>
      <c r="L45" s="17"/>
      <c r="M45" s="17"/>
      <c r="N45" s="17"/>
      <c r="O45" s="20"/>
      <c r="P45" s="19"/>
      <c r="Q45" s="21"/>
      <c r="R45" s="21"/>
      <c r="S45" s="21"/>
      <c r="T45" s="21"/>
      <c r="U45" s="21"/>
      <c r="V45" s="21"/>
      <c r="W45" s="21"/>
      <c r="X45" s="21"/>
      <c r="Y45" s="21"/>
      <c r="Z45" s="21"/>
      <c r="AA45" s="18"/>
      <c r="AB45" s="18"/>
      <c r="AC45" s="18"/>
      <c r="AD45" s="18"/>
      <c r="AE45" s="18"/>
      <c r="AF45" s="18"/>
      <c r="AG45" s="31">
        <f t="shared" si="0"/>
        <v>0</v>
      </c>
      <c r="AH45" s="22"/>
      <c r="AI45" s="154"/>
      <c r="AJ45" s="154"/>
    </row>
    <row r="46" spans="2:36">
      <c r="B46" s="32"/>
      <c r="C46" s="32"/>
      <c r="D46" s="32"/>
      <c r="E46" s="32"/>
      <c r="F46" s="32"/>
      <c r="G46" s="32"/>
      <c r="H46" s="17"/>
      <c r="I46" s="17"/>
      <c r="J46" s="17"/>
      <c r="K46" s="17"/>
      <c r="L46" s="17"/>
      <c r="M46" s="17"/>
      <c r="N46" s="17"/>
      <c r="O46" s="20"/>
      <c r="P46" s="19"/>
      <c r="Q46" s="21"/>
      <c r="R46" s="21"/>
      <c r="S46" s="21"/>
      <c r="T46" s="21"/>
      <c r="U46" s="21"/>
      <c r="V46" s="21"/>
      <c r="W46" s="25"/>
      <c r="X46" s="25"/>
      <c r="Y46" s="25"/>
      <c r="Z46" s="21"/>
      <c r="AA46" s="18"/>
      <c r="AB46" s="18"/>
      <c r="AC46" s="18"/>
      <c r="AD46" s="18"/>
      <c r="AE46" s="18"/>
      <c r="AF46" s="18"/>
      <c r="AG46" s="31">
        <f t="shared" si="0"/>
        <v>0</v>
      </c>
      <c r="AH46" s="22"/>
      <c r="AI46" s="152"/>
      <c r="AJ46" s="152"/>
    </row>
    <row r="47" spans="2:36">
      <c r="B47" s="32"/>
      <c r="C47" s="32"/>
      <c r="D47" s="32"/>
      <c r="E47" s="32"/>
      <c r="F47" s="32"/>
      <c r="G47" s="32"/>
      <c r="H47" s="17"/>
      <c r="I47" s="17"/>
      <c r="J47" s="17"/>
      <c r="K47" s="17"/>
      <c r="L47" s="17"/>
      <c r="M47" s="17"/>
      <c r="N47" s="17"/>
      <c r="O47" s="20"/>
      <c r="P47" s="19"/>
      <c r="Q47" s="21"/>
      <c r="R47" s="21"/>
      <c r="S47" s="21"/>
      <c r="T47" s="21"/>
      <c r="U47" s="21"/>
      <c r="V47" s="21"/>
      <c r="W47" s="21"/>
      <c r="X47" s="21"/>
      <c r="Y47" s="21"/>
      <c r="Z47" s="21"/>
      <c r="AA47" s="18"/>
      <c r="AB47" s="18"/>
      <c r="AC47" s="18"/>
      <c r="AD47" s="18"/>
      <c r="AE47" s="18"/>
      <c r="AF47" s="18"/>
      <c r="AG47" s="31">
        <f t="shared" si="0"/>
        <v>0</v>
      </c>
      <c r="AH47" s="22"/>
      <c r="AI47" s="153"/>
      <c r="AJ47" s="153"/>
    </row>
    <row r="48" spans="2:36">
      <c r="B48" s="32"/>
      <c r="C48" s="32"/>
      <c r="D48" s="32"/>
      <c r="E48" s="32"/>
      <c r="F48" s="32"/>
      <c r="G48" s="32"/>
      <c r="H48" s="17"/>
      <c r="I48" s="17"/>
      <c r="J48" s="17"/>
      <c r="K48" s="17"/>
      <c r="L48" s="17"/>
      <c r="M48" s="17"/>
      <c r="N48" s="17"/>
      <c r="O48" s="20"/>
      <c r="P48" s="19"/>
      <c r="Q48" s="21"/>
      <c r="R48" s="21"/>
      <c r="S48" s="21"/>
      <c r="T48" s="21"/>
      <c r="U48" s="21"/>
      <c r="V48" s="21"/>
      <c r="W48" s="21"/>
      <c r="X48" s="21"/>
      <c r="Y48" s="21"/>
      <c r="Z48" s="21"/>
      <c r="AA48" s="18"/>
      <c r="AB48" s="18"/>
      <c r="AC48" s="18"/>
      <c r="AD48" s="18"/>
      <c r="AE48" s="18"/>
      <c r="AF48" s="18"/>
      <c r="AG48" s="31">
        <f t="shared" si="0"/>
        <v>0</v>
      </c>
      <c r="AH48" s="22"/>
      <c r="AI48" s="153"/>
      <c r="AJ48" s="153"/>
    </row>
    <row r="49" spans="2:36">
      <c r="B49" s="32"/>
      <c r="C49" s="32"/>
      <c r="D49" s="32"/>
      <c r="E49" s="32"/>
      <c r="F49" s="32"/>
      <c r="G49" s="32"/>
      <c r="H49" s="17"/>
      <c r="I49" s="17"/>
      <c r="J49" s="17"/>
      <c r="K49" s="17"/>
      <c r="L49" s="17"/>
      <c r="M49" s="17"/>
      <c r="N49" s="17"/>
      <c r="O49" s="20"/>
      <c r="P49" s="19"/>
      <c r="Q49" s="21"/>
      <c r="R49" s="21"/>
      <c r="S49" s="21"/>
      <c r="T49" s="21"/>
      <c r="U49" s="21"/>
      <c r="V49" s="21"/>
      <c r="W49" s="21"/>
      <c r="X49" s="21"/>
      <c r="Y49" s="21"/>
      <c r="Z49" s="21"/>
      <c r="AA49" s="18"/>
      <c r="AB49" s="18"/>
      <c r="AC49" s="18"/>
      <c r="AD49" s="18"/>
      <c r="AE49" s="18"/>
      <c r="AF49" s="18"/>
      <c r="AG49" s="31">
        <f t="shared" si="0"/>
        <v>0</v>
      </c>
      <c r="AH49" s="22"/>
      <c r="AI49" s="154"/>
      <c r="AJ49" s="154"/>
    </row>
    <row r="50" spans="2:36">
      <c r="B50" s="32"/>
      <c r="C50" s="32"/>
      <c r="D50" s="32"/>
      <c r="E50" s="32"/>
      <c r="F50" s="32"/>
      <c r="G50" s="32"/>
      <c r="H50" s="17"/>
      <c r="I50" s="17"/>
      <c r="J50" s="17"/>
      <c r="K50" s="17"/>
      <c r="L50" s="17"/>
      <c r="M50" s="17"/>
      <c r="N50" s="17"/>
      <c r="O50" s="20"/>
      <c r="P50" s="19"/>
      <c r="Q50" s="21"/>
      <c r="R50" s="21"/>
      <c r="S50" s="21"/>
      <c r="T50" s="21"/>
      <c r="U50" s="21"/>
      <c r="V50" s="21"/>
      <c r="W50" s="25"/>
      <c r="X50" s="25"/>
      <c r="Y50" s="25"/>
      <c r="Z50" s="21"/>
      <c r="AA50" s="18"/>
      <c r="AB50" s="18"/>
      <c r="AC50" s="18"/>
      <c r="AD50" s="18"/>
      <c r="AE50" s="18"/>
      <c r="AF50" s="18"/>
      <c r="AG50" s="31">
        <f t="shared" si="0"/>
        <v>0</v>
      </c>
      <c r="AH50" s="22"/>
      <c r="AI50" s="152"/>
      <c r="AJ50" s="152"/>
    </row>
    <row r="51" spans="2:36">
      <c r="B51" s="32"/>
      <c r="C51" s="32"/>
      <c r="D51" s="32"/>
      <c r="E51" s="32"/>
      <c r="F51" s="32"/>
      <c r="G51" s="32"/>
      <c r="H51" s="17"/>
      <c r="I51" s="17"/>
      <c r="J51" s="17"/>
      <c r="K51" s="17"/>
      <c r="L51" s="17"/>
      <c r="M51" s="17"/>
      <c r="N51" s="17"/>
      <c r="O51" s="20"/>
      <c r="P51" s="19"/>
      <c r="Q51" s="21"/>
      <c r="R51" s="21"/>
      <c r="S51" s="21"/>
      <c r="T51" s="21"/>
      <c r="U51" s="21"/>
      <c r="V51" s="21"/>
      <c r="W51" s="21"/>
      <c r="X51" s="21"/>
      <c r="Y51" s="21"/>
      <c r="Z51" s="21"/>
      <c r="AA51" s="18"/>
      <c r="AB51" s="18"/>
      <c r="AC51" s="18"/>
      <c r="AD51" s="18"/>
      <c r="AE51" s="18"/>
      <c r="AF51" s="18"/>
      <c r="AG51" s="31">
        <f t="shared" si="0"/>
        <v>0</v>
      </c>
      <c r="AH51" s="22"/>
      <c r="AI51" s="153"/>
      <c r="AJ51" s="153"/>
    </row>
    <row r="52" spans="2:36">
      <c r="B52" s="32"/>
      <c r="C52" s="32"/>
      <c r="D52" s="32"/>
      <c r="E52" s="32"/>
      <c r="F52" s="32"/>
      <c r="G52" s="32"/>
      <c r="H52" s="17"/>
      <c r="I52" s="17"/>
      <c r="J52" s="17"/>
      <c r="K52" s="17"/>
      <c r="L52" s="17"/>
      <c r="M52" s="17"/>
      <c r="N52" s="17"/>
      <c r="O52" s="20"/>
      <c r="P52" s="19"/>
      <c r="Q52" s="21"/>
      <c r="R52" s="21"/>
      <c r="S52" s="21"/>
      <c r="T52" s="21"/>
      <c r="U52" s="21"/>
      <c r="V52" s="21"/>
      <c r="W52" s="21"/>
      <c r="X52" s="21"/>
      <c r="Y52" s="21"/>
      <c r="Z52" s="21"/>
      <c r="AA52" s="18"/>
      <c r="AB52" s="18"/>
      <c r="AC52" s="18"/>
      <c r="AD52" s="18"/>
      <c r="AE52" s="18"/>
      <c r="AF52" s="18"/>
      <c r="AG52" s="31">
        <f t="shared" si="0"/>
        <v>0</v>
      </c>
      <c r="AH52" s="22"/>
      <c r="AI52" s="153"/>
      <c r="AJ52" s="153"/>
    </row>
    <row r="53" spans="2:36">
      <c r="B53" s="32"/>
      <c r="C53" s="32"/>
      <c r="D53" s="32"/>
      <c r="E53" s="32"/>
      <c r="F53" s="32"/>
      <c r="G53" s="32"/>
      <c r="H53" s="17"/>
      <c r="I53" s="17"/>
      <c r="J53" s="17"/>
      <c r="K53" s="17"/>
      <c r="L53" s="17"/>
      <c r="M53" s="17"/>
      <c r="N53" s="17"/>
      <c r="O53" s="20"/>
      <c r="P53" s="19"/>
      <c r="Q53" s="21"/>
      <c r="R53" s="21"/>
      <c r="S53" s="21"/>
      <c r="T53" s="21"/>
      <c r="U53" s="21"/>
      <c r="V53" s="21"/>
      <c r="W53" s="21"/>
      <c r="X53" s="21"/>
      <c r="Y53" s="21"/>
      <c r="Z53" s="21"/>
      <c r="AA53" s="18"/>
      <c r="AB53" s="18"/>
      <c r="AC53" s="18"/>
      <c r="AD53" s="18"/>
      <c r="AE53" s="18"/>
      <c r="AF53" s="18"/>
      <c r="AG53" s="31">
        <f t="shared" si="0"/>
        <v>0</v>
      </c>
      <c r="AH53" s="22"/>
      <c r="AI53" s="154"/>
      <c r="AJ53" s="154"/>
    </row>
    <row r="54" spans="2:36">
      <c r="B54" s="32"/>
      <c r="C54" s="32"/>
      <c r="D54" s="32"/>
      <c r="E54" s="32"/>
      <c r="F54" s="32"/>
      <c r="G54" s="32"/>
      <c r="H54" s="17"/>
      <c r="I54" s="17"/>
      <c r="J54" s="17"/>
      <c r="K54" s="17"/>
      <c r="L54" s="17"/>
      <c r="M54" s="17"/>
      <c r="N54" s="17"/>
      <c r="O54" s="20"/>
      <c r="P54" s="19"/>
      <c r="Q54" s="21"/>
      <c r="R54" s="21"/>
      <c r="S54" s="21"/>
      <c r="T54" s="21"/>
      <c r="U54" s="21"/>
      <c r="V54" s="21"/>
      <c r="W54" s="25"/>
      <c r="X54" s="25"/>
      <c r="Y54" s="25"/>
      <c r="Z54" s="21"/>
      <c r="AA54" s="18"/>
      <c r="AB54" s="18"/>
      <c r="AC54" s="18"/>
      <c r="AD54" s="18"/>
      <c r="AE54" s="18"/>
      <c r="AF54" s="18"/>
      <c r="AG54" s="31">
        <f t="shared" si="0"/>
        <v>0</v>
      </c>
      <c r="AH54" s="22"/>
      <c r="AI54" s="152"/>
      <c r="AJ54" s="152"/>
    </row>
    <row r="55" spans="2:36">
      <c r="B55" s="32"/>
      <c r="C55" s="32"/>
      <c r="D55" s="32"/>
      <c r="E55" s="32"/>
      <c r="F55" s="32"/>
      <c r="G55" s="32"/>
      <c r="H55" s="17"/>
      <c r="I55" s="17"/>
      <c r="J55" s="17"/>
      <c r="K55" s="17"/>
      <c r="L55" s="17"/>
      <c r="M55" s="17"/>
      <c r="N55" s="17"/>
      <c r="O55" s="20"/>
      <c r="P55" s="19"/>
      <c r="Q55" s="21"/>
      <c r="R55" s="21"/>
      <c r="S55" s="21"/>
      <c r="T55" s="21"/>
      <c r="U55" s="21"/>
      <c r="V55" s="21"/>
      <c r="W55" s="21"/>
      <c r="X55" s="21"/>
      <c r="Y55" s="21"/>
      <c r="Z55" s="21"/>
      <c r="AA55" s="18"/>
      <c r="AB55" s="18"/>
      <c r="AC55" s="18"/>
      <c r="AD55" s="18"/>
      <c r="AE55" s="18"/>
      <c r="AF55" s="18"/>
      <c r="AG55" s="31">
        <f t="shared" si="0"/>
        <v>0</v>
      </c>
      <c r="AH55" s="22"/>
      <c r="AI55" s="153"/>
      <c r="AJ55" s="153"/>
    </row>
    <row r="56" spans="2:36">
      <c r="B56" s="32"/>
      <c r="C56" s="32"/>
      <c r="D56" s="32"/>
      <c r="E56" s="32"/>
      <c r="F56" s="32"/>
      <c r="G56" s="32"/>
      <c r="H56" s="17"/>
      <c r="I56" s="17"/>
      <c r="J56" s="17"/>
      <c r="K56" s="17"/>
      <c r="L56" s="17"/>
      <c r="M56" s="17"/>
      <c r="N56" s="17"/>
      <c r="O56" s="20"/>
      <c r="P56" s="19"/>
      <c r="Q56" s="21"/>
      <c r="R56" s="21"/>
      <c r="S56" s="21"/>
      <c r="T56" s="21"/>
      <c r="U56" s="21"/>
      <c r="V56" s="21"/>
      <c r="W56" s="21"/>
      <c r="X56" s="21"/>
      <c r="Y56" s="21"/>
      <c r="Z56" s="21"/>
      <c r="AA56" s="18"/>
      <c r="AB56" s="18"/>
      <c r="AC56" s="18"/>
      <c r="AD56" s="18"/>
      <c r="AE56" s="18"/>
      <c r="AF56" s="18"/>
      <c r="AG56" s="31">
        <f t="shared" si="0"/>
        <v>0</v>
      </c>
      <c r="AH56" s="22"/>
      <c r="AI56" s="153"/>
      <c r="AJ56" s="153"/>
    </row>
    <row r="57" spans="2:36">
      <c r="B57" s="32"/>
      <c r="C57" s="32"/>
      <c r="D57" s="32"/>
      <c r="E57" s="32"/>
      <c r="F57" s="32"/>
      <c r="G57" s="32"/>
      <c r="H57" s="17"/>
      <c r="I57" s="17"/>
      <c r="J57" s="17"/>
      <c r="K57" s="17"/>
      <c r="L57" s="17"/>
      <c r="M57" s="17"/>
      <c r="N57" s="17"/>
      <c r="O57" s="20"/>
      <c r="P57" s="19"/>
      <c r="Q57" s="21"/>
      <c r="R57" s="21"/>
      <c r="S57" s="21"/>
      <c r="T57" s="21"/>
      <c r="U57" s="21"/>
      <c r="V57" s="21"/>
      <c r="W57" s="21"/>
      <c r="X57" s="21"/>
      <c r="Y57" s="21"/>
      <c r="Z57" s="21"/>
      <c r="AA57" s="18"/>
      <c r="AB57" s="18"/>
      <c r="AC57" s="18"/>
      <c r="AD57" s="18"/>
      <c r="AE57" s="18"/>
      <c r="AF57" s="18"/>
      <c r="AG57" s="31">
        <f t="shared" si="0"/>
        <v>0</v>
      </c>
      <c r="AH57" s="22"/>
      <c r="AI57" s="154"/>
      <c r="AJ57" s="154"/>
    </row>
    <row r="58" spans="2:36">
      <c r="B58" s="32"/>
      <c r="C58" s="32"/>
      <c r="D58" s="32"/>
      <c r="E58" s="32"/>
      <c r="F58" s="32"/>
      <c r="G58" s="32"/>
      <c r="H58" s="17"/>
      <c r="I58" s="17"/>
      <c r="J58" s="17"/>
      <c r="K58" s="17"/>
      <c r="L58" s="17"/>
      <c r="M58" s="17"/>
      <c r="N58" s="17"/>
      <c r="O58" s="20"/>
      <c r="P58" s="19"/>
      <c r="Q58" s="21"/>
      <c r="R58" s="21"/>
      <c r="S58" s="21"/>
      <c r="T58" s="21"/>
      <c r="U58" s="21"/>
      <c r="V58" s="21"/>
      <c r="W58" s="25"/>
      <c r="X58" s="25"/>
      <c r="Y58" s="25"/>
      <c r="Z58" s="21"/>
      <c r="AA58" s="18"/>
      <c r="AB58" s="18"/>
      <c r="AC58" s="18"/>
      <c r="AD58" s="18"/>
      <c r="AE58" s="18"/>
      <c r="AF58" s="18"/>
      <c r="AG58" s="31">
        <f t="shared" si="0"/>
        <v>0</v>
      </c>
      <c r="AH58" s="22"/>
      <c r="AI58" s="152"/>
      <c r="AJ58" s="152"/>
    </row>
    <row r="59" spans="2:36">
      <c r="B59" s="32"/>
      <c r="C59" s="32"/>
      <c r="D59" s="32"/>
      <c r="E59" s="32"/>
      <c r="F59" s="32"/>
      <c r="G59" s="32"/>
      <c r="H59" s="17"/>
      <c r="I59" s="17"/>
      <c r="J59" s="17"/>
      <c r="K59" s="17"/>
      <c r="L59" s="17"/>
      <c r="M59" s="17"/>
      <c r="N59" s="17"/>
      <c r="O59" s="20"/>
      <c r="P59" s="19"/>
      <c r="Q59" s="21"/>
      <c r="R59" s="21"/>
      <c r="S59" s="21"/>
      <c r="T59" s="21"/>
      <c r="U59" s="21"/>
      <c r="V59" s="21"/>
      <c r="W59" s="21"/>
      <c r="X59" s="21"/>
      <c r="Y59" s="21"/>
      <c r="Z59" s="21"/>
      <c r="AA59" s="18"/>
      <c r="AB59" s="18"/>
      <c r="AC59" s="18"/>
      <c r="AD59" s="18"/>
      <c r="AE59" s="18"/>
      <c r="AF59" s="18"/>
      <c r="AG59" s="31">
        <f t="shared" si="0"/>
        <v>0</v>
      </c>
      <c r="AH59" s="22"/>
      <c r="AI59" s="153"/>
      <c r="AJ59" s="153"/>
    </row>
    <row r="60" spans="2:36">
      <c r="B60" s="32"/>
      <c r="C60" s="32"/>
      <c r="D60" s="32"/>
      <c r="E60" s="32"/>
      <c r="F60" s="32"/>
      <c r="G60" s="32"/>
      <c r="H60" s="17"/>
      <c r="I60" s="17"/>
      <c r="J60" s="17"/>
      <c r="K60" s="17"/>
      <c r="L60" s="17"/>
      <c r="M60" s="17"/>
      <c r="N60" s="17"/>
      <c r="O60" s="20"/>
      <c r="P60" s="19"/>
      <c r="Q60" s="21"/>
      <c r="R60" s="21"/>
      <c r="S60" s="21"/>
      <c r="T60" s="21"/>
      <c r="U60" s="21"/>
      <c r="V60" s="21"/>
      <c r="W60" s="21"/>
      <c r="X60" s="21"/>
      <c r="Y60" s="21"/>
      <c r="Z60" s="21"/>
      <c r="AA60" s="18"/>
      <c r="AB60" s="18"/>
      <c r="AC60" s="18"/>
      <c r="AD60" s="18"/>
      <c r="AE60" s="18"/>
      <c r="AF60" s="18"/>
      <c r="AG60" s="31">
        <f t="shared" si="0"/>
        <v>0</v>
      </c>
      <c r="AH60" s="22"/>
      <c r="AI60" s="153"/>
      <c r="AJ60" s="153"/>
    </row>
    <row r="61" spans="2:36">
      <c r="B61" s="32"/>
      <c r="C61" s="32"/>
      <c r="D61" s="32"/>
      <c r="E61" s="32"/>
      <c r="F61" s="32"/>
      <c r="G61" s="32"/>
      <c r="H61" s="17"/>
      <c r="I61" s="17"/>
      <c r="J61" s="17"/>
      <c r="K61" s="17"/>
      <c r="L61" s="17"/>
      <c r="M61" s="17"/>
      <c r="N61" s="17"/>
      <c r="O61" s="20"/>
      <c r="P61" s="19"/>
      <c r="Q61" s="21"/>
      <c r="R61" s="21"/>
      <c r="S61" s="21"/>
      <c r="T61" s="21"/>
      <c r="U61" s="21"/>
      <c r="V61" s="21"/>
      <c r="W61" s="21"/>
      <c r="X61" s="21"/>
      <c r="Y61" s="21"/>
      <c r="Z61" s="21"/>
      <c r="AA61" s="18"/>
      <c r="AB61" s="18"/>
      <c r="AC61" s="18"/>
      <c r="AD61" s="18"/>
      <c r="AE61" s="18"/>
      <c r="AF61" s="18"/>
      <c r="AG61" s="31">
        <f t="shared" si="0"/>
        <v>0</v>
      </c>
      <c r="AH61" s="22"/>
      <c r="AI61" s="154"/>
      <c r="AJ61" s="154"/>
    </row>
  </sheetData>
  <mergeCells count="45">
    <mergeCell ref="M8:Q8"/>
    <mergeCell ref="A2:D4"/>
    <mergeCell ref="B6:L6"/>
    <mergeCell ref="M6:AJ6"/>
    <mergeCell ref="B8:B9"/>
    <mergeCell ref="C8:C9"/>
    <mergeCell ref="D8:D9"/>
    <mergeCell ref="E8:E9"/>
    <mergeCell ref="F8:F9"/>
    <mergeCell ref="G8:G9"/>
    <mergeCell ref="H8:H9"/>
    <mergeCell ref="I8:I9"/>
    <mergeCell ref="J8:J9"/>
    <mergeCell ref="K8:K9"/>
    <mergeCell ref="AI10:AI13"/>
    <mergeCell ref="AJ10:AJ13"/>
    <mergeCell ref="AI14:AI17"/>
    <mergeCell ref="AJ14:AJ17"/>
    <mergeCell ref="R8:V8"/>
    <mergeCell ref="W8:AA8"/>
    <mergeCell ref="AB8:AF8"/>
    <mergeCell ref="AG8:AJ8"/>
    <mergeCell ref="AJ26:AJ29"/>
    <mergeCell ref="AI30:AI33"/>
    <mergeCell ref="AJ30:AJ33"/>
    <mergeCell ref="AI18:AI21"/>
    <mergeCell ref="AJ18:AJ21"/>
    <mergeCell ref="AI22:AI25"/>
    <mergeCell ref="AJ22:AJ25"/>
    <mergeCell ref="AI58:AI61"/>
    <mergeCell ref="AJ58:AJ61"/>
    <mergeCell ref="L8:L9"/>
    <mergeCell ref="AI50:AI53"/>
    <mergeCell ref="AJ50:AJ53"/>
    <mergeCell ref="AI54:AI57"/>
    <mergeCell ref="AJ54:AJ57"/>
    <mergeCell ref="AI42:AI45"/>
    <mergeCell ref="AJ42:AJ45"/>
    <mergeCell ref="AI46:AI49"/>
    <mergeCell ref="AJ46:AJ49"/>
    <mergeCell ref="AI34:AI37"/>
    <mergeCell ref="AJ34:AJ37"/>
    <mergeCell ref="AI38:AI41"/>
    <mergeCell ref="AJ38:AJ41"/>
    <mergeCell ref="AI26:AI29"/>
  </mergeCells>
  <pageMargins left="0.39370078740157483" right="0.39370078740157483" top="0.39370078740157483" bottom="0.39370078740157483" header="0" footer="0"/>
  <pageSetup scale="46" orientation="landscape" r:id="rId1"/>
  <colBreaks count="1" manualBreakCount="1">
    <brk id="3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3" ma:contentTypeDescription="Crear nuevo documento." ma:contentTypeScope="" ma:versionID="5bbe69bcfe73f54379a11db54285ce69">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06fabbca1514c949db4b0e644246f83b"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2AAC3F-3BA6-4A44-AA96-4E9AB9B1E77A}">
  <ds:schemaRefs>
    <ds:schemaRef ds:uri="http://schemas.microsoft.com/sharepoint/v3/contenttype/forms"/>
  </ds:schemaRefs>
</ds:datastoreItem>
</file>

<file path=customXml/itemProps2.xml><?xml version="1.0" encoding="utf-8"?>
<ds:datastoreItem xmlns:ds="http://schemas.openxmlformats.org/officeDocument/2006/customXml" ds:itemID="{209FFCD4-6AD1-485C-8108-F315831E18A8}"/>
</file>

<file path=customXml/itemProps3.xml><?xml version="1.0" encoding="utf-8"?>
<ds:datastoreItem xmlns:ds="http://schemas.openxmlformats.org/officeDocument/2006/customXml" ds:itemID="{08D810DB-4F84-4C91-B9F6-40C668E6BD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Balance Social 2022</vt:lpstr>
      <vt:lpstr>Hoja de Trabajo Plan de Acción</vt:lpstr>
      <vt:lpstr>SEGUIMIENTO</vt:lpstr>
      <vt:lpstr>'Balance Social 2022'!Área_de_impresión</vt:lpstr>
      <vt:lpstr>'Hoja de Trabajo Plan de Acción'!Área_de_impresión</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Diana Camargo</cp:lastModifiedBy>
  <cp:lastPrinted>2019-01-30T23:03:53Z</cp:lastPrinted>
  <dcterms:created xsi:type="dcterms:W3CDTF">2019-01-29T13:29:48Z</dcterms:created>
  <dcterms:modified xsi:type="dcterms:W3CDTF">2022-02-12T21:07:28Z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