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rzayus\Desktop\Anexos Pag web\"/>
    </mc:Choice>
  </mc:AlternateContent>
  <bookViews>
    <workbookView xWindow="0" yWindow="0" windowWidth="24000" windowHeight="9735" tabRatio="733"/>
  </bookViews>
  <sheets>
    <sheet name="Plan de acción" sheetId="1" r:id="rId1"/>
    <sheet name="Ficha IR 1.1." sheetId="7" r:id="rId2"/>
    <sheet name="Ficha IR 1.2." sheetId="8" r:id="rId3"/>
    <sheet name="Ficha IR 2.1." sheetId="9" r:id="rId4"/>
    <sheet name="Ficha IR 2.2.A." sheetId="10" r:id="rId5"/>
    <sheet name="Ficha IR 2.2.B." sheetId="11" r:id="rId6"/>
    <sheet name="Ficha IR 3.1." sheetId="12" r:id="rId7"/>
    <sheet name="Ficha IR 3.2." sheetId="13" r:id="rId8"/>
    <sheet name="Ficha IR 3.3." sheetId="14" r:id="rId9"/>
    <sheet name="Ficha IR 3.4." sheetId="15" r:id="rId10"/>
    <sheet name="Desplegables" sheetId="2" r:id="rId11"/>
    <sheet name=" Instructivo ficha técnica" sheetId="3" r:id="rId12"/>
  </sheets>
  <externalReferences>
    <externalReference r:id="rId13"/>
  </externalReferences>
  <definedNames>
    <definedName name="_xlnm._FilterDatabase" localSheetId="0" hidden="1">'Plan de acción'!$A$1:$FH$66</definedName>
    <definedName name="Acciónporelclima">Desplegables!$M$126:$M$127</definedName>
    <definedName name="Agualimpiaysaneamiento">Desplegables!$M$86:$M$90</definedName>
    <definedName name="Ambiente">Desplegables!$F$36:$F$39</definedName>
    <definedName name="Ciudadesycomunidadessostenibles">Desplegables!$M$114:$M$120</definedName>
    <definedName name="CulturaRecreaciónyDeporte">Desplegables!$F$29:$F$35</definedName>
    <definedName name="DesarrolloEconómicoIndustriayTurismo">Desplegables!$F$17:$F$20</definedName>
    <definedName name="Educación">Desplegables!$F$21:$F$23</definedName>
    <definedName name="Educacióndecalidad">Desplegables!$M$72:$M$77</definedName>
    <definedName name="Energíaasequibleynocontaminante">Desplegables!$M$91:$M$94</definedName>
    <definedName name="Findelapobreza">Desplegables!$M$55:$M$59</definedName>
    <definedName name="GestiónJurídica">Desplegables!$F$11</definedName>
    <definedName name="GestiónPública">Desplegables!$F$4:$F$5</definedName>
    <definedName name="Gobierno">Desplegables!$F$6:$F$8</definedName>
    <definedName name="Hábitat">Desplegables!$F$46:$F$52</definedName>
    <definedName name="Hacienda">Desplegables!$F$12:$F$15</definedName>
    <definedName name="Hambrecero">Desplegables!$M$60:$M$61</definedName>
    <definedName name="Igualdaddegénero">Desplegables!$M$78:$M$85</definedName>
    <definedName name="Industriainnovacióneinfraestructura">Desplegables!$M$105:$M$110</definedName>
    <definedName name="IntegraciónSocial">Desplegables!$F$27:$F$28</definedName>
    <definedName name="Movilidad">Desplegables!$F$40:$F$45</definedName>
    <definedName name="Mujer">Desplegables!$F$53</definedName>
    <definedName name="Pazjusticiaeinstitucionessólidas">Desplegables!$M$132:$M$135</definedName>
    <definedName name="Planeación">Desplegables!$F$16</definedName>
    <definedName name="Producciónyconsumoresponsables">Desplegables!$M$121:$M$125</definedName>
    <definedName name="Reduccióndelasdesigualdades">Desplegables!$M$111:$M$113</definedName>
    <definedName name="Salud">Desplegables!$F$24:$F$26</definedName>
    <definedName name="Saludybienestar">Desplegables!$M$62:$M$71</definedName>
    <definedName name="SeguridadConvivenciayJusticia">Desplegables!$F$9:$F$10</definedName>
    <definedName name="Trabajodecenteycrecimientoeconómico">Desplegables!$M$95:$M$104</definedName>
    <definedName name="Vidadeecosistemasterrestres">Desplegables!$M$130:$M$131</definedName>
    <definedName name="Vidasubmarina">Desplegables!$M$128:$M$129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T65" i="1" l="1"/>
  <c r="EP65" i="1"/>
  <c r="EL65" i="1"/>
  <c r="EH65" i="1"/>
  <c r="ED65" i="1"/>
  <c r="DZ65" i="1"/>
  <c r="DV65" i="1"/>
  <c r="DR65" i="1"/>
  <c r="DN65" i="1"/>
  <c r="DJ65" i="1"/>
  <c r="DF65" i="1"/>
  <c r="DB65" i="1"/>
  <c r="CX65" i="1"/>
  <c r="CT65" i="1"/>
  <c r="CP65" i="1"/>
  <c r="CL65" i="1"/>
  <c r="CH65" i="1"/>
  <c r="CD65" i="1"/>
  <c r="BZ65" i="1"/>
  <c r="AL65" i="1"/>
  <c r="AM65" i="1"/>
  <c r="AN65" i="1"/>
  <c r="AO65" i="1"/>
  <c r="AP65" i="1"/>
  <c r="AQ65" i="1"/>
  <c r="AR65" i="1"/>
  <c r="AS65" i="1"/>
  <c r="AT65" i="1"/>
  <c r="AU65" i="1"/>
  <c r="AV65" i="1"/>
  <c r="AW65" i="1"/>
  <c r="AX65" i="1"/>
  <c r="AY63" i="1"/>
  <c r="AY64" i="1"/>
  <c r="AY65" i="1"/>
  <c r="AZ23" i="1"/>
  <c r="BA23" i="1"/>
  <c r="AZ31" i="1"/>
  <c r="BA31" i="1"/>
  <c r="BB31" i="1" s="1"/>
  <c r="AZ63" i="1"/>
  <c r="AZ64" i="1"/>
  <c r="BA63" i="1"/>
  <c r="BA64" i="1"/>
  <c r="BB58" i="1"/>
  <c r="BC58" i="1"/>
  <c r="BD58" i="1"/>
  <c r="BE58" i="1"/>
  <c r="BF58" i="1" s="1"/>
  <c r="BG58" i="1" s="1"/>
  <c r="BH58" i="1" s="1"/>
  <c r="BI58" i="1" s="1"/>
  <c r="BJ58" i="1" s="1"/>
  <c r="BK58" i="1" s="1"/>
  <c r="BL58" i="1" s="1"/>
  <c r="BM58" i="1" s="1"/>
  <c r="BN58" i="1" s="1"/>
  <c r="BO58" i="1" s="1"/>
  <c r="BP58" i="1" s="1"/>
  <c r="BQ58" i="1" s="1"/>
  <c r="BB63" i="1"/>
  <c r="BB64" i="1"/>
  <c r="BC63" i="1"/>
  <c r="BC64" i="1"/>
  <c r="BD63" i="1"/>
  <c r="BD64" i="1"/>
  <c r="BE63" i="1"/>
  <c r="BE64" i="1"/>
  <c r="BF63" i="1"/>
  <c r="BF64" i="1"/>
  <c r="BG63" i="1"/>
  <c r="BG64" i="1"/>
  <c r="BH63" i="1"/>
  <c r="BH64" i="1"/>
  <c r="BI63" i="1"/>
  <c r="BI64" i="1"/>
  <c r="BJ63" i="1"/>
  <c r="BJ64" i="1"/>
  <c r="BK63" i="1"/>
  <c r="BK64" i="1"/>
  <c r="BL63" i="1"/>
  <c r="BL64" i="1"/>
  <c r="BM63" i="1"/>
  <c r="BM64" i="1"/>
  <c r="BN63" i="1"/>
  <c r="BN64" i="1"/>
  <c r="BO63" i="1"/>
  <c r="BO64" i="1"/>
  <c r="BP63" i="1"/>
  <c r="BP64" i="1"/>
  <c r="BQ63" i="1"/>
  <c r="BQ64" i="1"/>
  <c r="BS65" i="1"/>
  <c r="BT65" i="1"/>
  <c r="BU65" i="1"/>
  <c r="BV65" i="1"/>
  <c r="BW65" i="1"/>
  <c r="BX65" i="1"/>
  <c r="BY65" i="1"/>
  <c r="CA65" i="1"/>
  <c r="CB65" i="1"/>
  <c r="CC65" i="1"/>
  <c r="CE65" i="1"/>
  <c r="CF65" i="1"/>
  <c r="CG65" i="1"/>
  <c r="CI65" i="1"/>
  <c r="CJ65" i="1"/>
  <c r="CK65" i="1"/>
  <c r="CM65" i="1"/>
  <c r="CN65" i="1"/>
  <c r="CO65" i="1"/>
  <c r="CQ65" i="1"/>
  <c r="CR65" i="1"/>
  <c r="CS65" i="1"/>
  <c r="CU65" i="1"/>
  <c r="CV65" i="1"/>
  <c r="CW65" i="1"/>
  <c r="CY65" i="1"/>
  <c r="CZ65" i="1"/>
  <c r="DA65" i="1"/>
  <c r="DC65" i="1"/>
  <c r="DD65" i="1"/>
  <c r="DE65" i="1"/>
  <c r="DG65" i="1"/>
  <c r="DH65" i="1"/>
  <c r="DI65" i="1"/>
  <c r="DK65" i="1"/>
  <c r="DL65" i="1"/>
  <c r="DM65" i="1"/>
  <c r="DO65" i="1"/>
  <c r="DP65" i="1"/>
  <c r="DQ65" i="1"/>
  <c r="DS65" i="1"/>
  <c r="DT65" i="1"/>
  <c r="DU65" i="1"/>
  <c r="DW65" i="1"/>
  <c r="DX65" i="1"/>
  <c r="DY65" i="1"/>
  <c r="EA65" i="1"/>
  <c r="EB65" i="1"/>
  <c r="EC65" i="1"/>
  <c r="EE65" i="1"/>
  <c r="EF65" i="1"/>
  <c r="EG65" i="1"/>
  <c r="EI65" i="1"/>
  <c r="EJ65" i="1"/>
  <c r="EK65" i="1"/>
  <c r="EM65" i="1"/>
  <c r="EN65" i="1"/>
  <c r="EO65" i="1"/>
  <c r="EQ65" i="1"/>
  <c r="ER65" i="1"/>
  <c r="ES65" i="1"/>
  <c r="EU65" i="1"/>
  <c r="AK65" i="1"/>
  <c r="B65" i="1"/>
  <c r="AH64" i="1"/>
  <c r="AG64" i="1"/>
  <c r="AF64" i="1"/>
  <c r="AE64" i="1"/>
  <c r="AD64" i="1"/>
  <c r="AC64" i="1"/>
  <c r="AB64" i="1"/>
  <c r="AA64" i="1"/>
  <c r="Z64" i="1"/>
  <c r="Y64" i="1"/>
  <c r="X64" i="1"/>
  <c r="W64" i="1"/>
  <c r="V64" i="1"/>
  <c r="U64" i="1"/>
  <c r="T64" i="1"/>
  <c r="S64" i="1"/>
  <c r="R64" i="1"/>
  <c r="Q64" i="1"/>
  <c r="P64" i="1"/>
  <c r="AH63" i="1"/>
  <c r="AG63" i="1"/>
  <c r="AF63" i="1"/>
  <c r="AE63" i="1"/>
  <c r="AD63" i="1"/>
  <c r="AC63" i="1"/>
  <c r="AB63" i="1"/>
  <c r="AA63" i="1"/>
  <c r="Z63" i="1"/>
  <c r="Y63" i="1"/>
  <c r="X63" i="1"/>
  <c r="W63" i="1"/>
  <c r="V63" i="1"/>
  <c r="U63" i="1"/>
  <c r="T63" i="1"/>
  <c r="S63" i="1"/>
  <c r="R63" i="1"/>
  <c r="Q63" i="1"/>
  <c r="P63" i="1"/>
  <c r="K15" i="1"/>
  <c r="AZ65" i="1"/>
  <c r="BB23" i="1"/>
  <c r="BC23" i="1" s="1"/>
  <c r="BD23" i="1" l="1"/>
  <c r="BC31" i="1"/>
  <c r="BD31" i="1" s="1"/>
  <c r="BE31" i="1" s="1"/>
  <c r="BF31" i="1" s="1"/>
  <c r="BG31" i="1" s="1"/>
  <c r="BH31" i="1" s="1"/>
  <c r="BI31" i="1" s="1"/>
  <c r="BJ31" i="1" s="1"/>
  <c r="BK31" i="1" s="1"/>
  <c r="BL31" i="1" s="1"/>
  <c r="BM31" i="1" s="1"/>
  <c r="BN31" i="1" s="1"/>
  <c r="BO31" i="1" s="1"/>
  <c r="BP31" i="1" s="1"/>
  <c r="BQ31" i="1" s="1"/>
  <c r="BB65" i="1"/>
  <c r="BA65" i="1"/>
  <c r="BC65" i="1" l="1"/>
  <c r="BD65" i="1"/>
  <c r="BE23" i="1"/>
  <c r="BF23" i="1" l="1"/>
  <c r="BE65" i="1"/>
  <c r="BG23" i="1" l="1"/>
  <c r="BF65" i="1"/>
  <c r="BG65" i="1" l="1"/>
  <c r="BH23" i="1"/>
  <c r="BI23" i="1" l="1"/>
  <c r="BH65" i="1"/>
  <c r="BJ23" i="1" l="1"/>
  <c r="BI65" i="1"/>
  <c r="BK23" i="1" l="1"/>
  <c r="BJ65" i="1"/>
  <c r="BK65" i="1" l="1"/>
  <c r="BL23" i="1"/>
  <c r="BM23" i="1" l="1"/>
  <c r="BL65" i="1"/>
  <c r="BN23" i="1" l="1"/>
  <c r="BM65" i="1"/>
  <c r="BN65" i="1" l="1"/>
  <c r="BO23" i="1"/>
  <c r="BO65" i="1" l="1"/>
  <c r="BP23" i="1"/>
  <c r="BQ23" i="1" l="1"/>
  <c r="BP65" i="1"/>
  <c r="BQ65" i="1" l="1"/>
  <c r="BR23" i="1"/>
  <c r="BR65" i="1" s="1"/>
</calcChain>
</file>

<file path=xl/sharedStrings.xml><?xml version="1.0" encoding="utf-8"?>
<sst xmlns="http://schemas.openxmlformats.org/spreadsheetml/2006/main" count="3803" uniqueCount="978">
  <si>
    <t>Fecha de aprobación:</t>
  </si>
  <si>
    <t>Fecha de actualización:</t>
  </si>
  <si>
    <t>Nombre del indicador de resultado</t>
  </si>
  <si>
    <t>Línea base</t>
  </si>
  <si>
    <t>Responsable de la ejecución</t>
  </si>
  <si>
    <t>Tiempos de ejecución</t>
  </si>
  <si>
    <t>Entidad</t>
  </si>
  <si>
    <t>Dirección/Subdirección/Grupo/Unidad</t>
  </si>
  <si>
    <t>Fecha de inicio</t>
  </si>
  <si>
    <t>Fecha de finalización</t>
  </si>
  <si>
    <t>Valor</t>
  </si>
  <si>
    <t>Año</t>
  </si>
  <si>
    <t>Costo total</t>
  </si>
  <si>
    <t xml:space="preserve">Nombre indicador de producto </t>
  </si>
  <si>
    <t>Recurso disponible</t>
  </si>
  <si>
    <t>Fórmula del indicador de producto</t>
  </si>
  <si>
    <t>Indicadores de resultado</t>
  </si>
  <si>
    <t>Objetivo específico</t>
  </si>
  <si>
    <t>Indicadores de producto</t>
  </si>
  <si>
    <t>Fórmula del indicador de resultado</t>
  </si>
  <si>
    <t>Metas anuales de resultado</t>
  </si>
  <si>
    <t>Inversión</t>
  </si>
  <si>
    <t xml:space="preserve">Cooperación </t>
  </si>
  <si>
    <t>Crédito</t>
  </si>
  <si>
    <t xml:space="preserve">Funcionamiento
</t>
  </si>
  <si>
    <t>FUENTE</t>
  </si>
  <si>
    <t>TIPO DE ACUMULACIÓN</t>
  </si>
  <si>
    <t>Fuente de financiación</t>
  </si>
  <si>
    <t>Importancia relativa  del objetivo especifico
(%)</t>
  </si>
  <si>
    <t>Ponderación relativa del producto
(%)</t>
  </si>
  <si>
    <t>Metas anuales de 
producto</t>
  </si>
  <si>
    <t>SECTORES</t>
  </si>
  <si>
    <t>ENTIDAD</t>
  </si>
  <si>
    <t>GestiónPública</t>
  </si>
  <si>
    <t>Secretaría General</t>
  </si>
  <si>
    <t>Gobierno</t>
  </si>
  <si>
    <t>Secretaría de Gobierno</t>
  </si>
  <si>
    <t>Dpto Admitivo. de la Defensoría del Espacio Público DADEP</t>
  </si>
  <si>
    <t>Instituto Distrital de la Participación y Acción Comunal IDPAC</t>
  </si>
  <si>
    <t>Secretaría de Seguridad, Convivencia y Justicia</t>
  </si>
  <si>
    <t>UAE Cuerpo Oficial de Bomberos de Bogotá</t>
  </si>
  <si>
    <t>GestiónJurídica</t>
  </si>
  <si>
    <t xml:space="preserve">Hacienda </t>
  </si>
  <si>
    <t>Fondo de Prestaciones Económicas, Cesantías y Pensiones FONCEP</t>
  </si>
  <si>
    <t>Lotería de Bogotá</t>
  </si>
  <si>
    <t>Planeación</t>
  </si>
  <si>
    <t>DesarrolloEconómicoIndustriayTurismo</t>
  </si>
  <si>
    <t>Instituto para la economía social IPES</t>
  </si>
  <si>
    <t xml:space="preserve">Educación </t>
  </si>
  <si>
    <t>Instituto para la Investigación Educativa y el Desarrollo Pedagógico IDEP</t>
  </si>
  <si>
    <t xml:space="preserve">Universidad Distrital Francisco Jose de Caldas </t>
  </si>
  <si>
    <t>Salud</t>
  </si>
  <si>
    <t>IntegraciónSocial</t>
  </si>
  <si>
    <t>Instituto para la Protección de la Niñez y la Juventud IDIPRON</t>
  </si>
  <si>
    <t>CulturaRecreaciónyDeporte</t>
  </si>
  <si>
    <t>Instituto Distrital de Recreación y Deporte IDRD</t>
  </si>
  <si>
    <t>Orquesta Filarmónica de Bogotá</t>
  </si>
  <si>
    <t>Instituto Distrital del Patrimonio Cultural IDPC</t>
  </si>
  <si>
    <t>Fundación Gilberto Alzate Avendaño</t>
  </si>
  <si>
    <t>Canal Capital</t>
  </si>
  <si>
    <t>Ambiente</t>
  </si>
  <si>
    <t>Instituto Distrital de Gestión de Riesgos y Cambio Climático IDIGER</t>
  </si>
  <si>
    <t>Movilidad</t>
  </si>
  <si>
    <t>Instituto de Desarrollo Urbano 
IDU</t>
  </si>
  <si>
    <t>Empresa de Transporte del Tercer Milenio -Transmilenio S.A.</t>
  </si>
  <si>
    <t>Terminal de Transporte S.A.</t>
  </si>
  <si>
    <t>Hábitat</t>
  </si>
  <si>
    <t>Unidad Administrativa Especial de Servicios Públicos UAESP</t>
  </si>
  <si>
    <t>Empresa de Renovación y Desarrollo Urbano de Bogotá D.C.</t>
  </si>
  <si>
    <t>Empresa de Acueducto y Alcantarillado de Bogotá EAAB – ESP</t>
  </si>
  <si>
    <t>Empresa de Telecomunicaciones de Bogotá S.A.ETB - ESP</t>
  </si>
  <si>
    <t>Empresa de Energía de Bogotá S.A. EEB - ESP</t>
  </si>
  <si>
    <t>Mujer</t>
  </si>
  <si>
    <t xml:space="preserve">Sector </t>
  </si>
  <si>
    <t>SeguridadConvivenciayJusticia</t>
  </si>
  <si>
    <t>Entidad 1:</t>
  </si>
  <si>
    <t>Entidad 2:</t>
  </si>
  <si>
    <t>Entidad 3:</t>
  </si>
  <si>
    <t>Sector líder:</t>
  </si>
  <si>
    <t>Persona de contacto</t>
  </si>
  <si>
    <t>Resultado esperado</t>
  </si>
  <si>
    <t>Producto esperado</t>
  </si>
  <si>
    <t>Fecha de corte de seguimiento:</t>
  </si>
  <si>
    <t>Indicador del PDD</t>
  </si>
  <si>
    <t>Sí</t>
  </si>
  <si>
    <t>No</t>
  </si>
  <si>
    <t>INDICADOR PDD</t>
  </si>
  <si>
    <t>Meta de resultado Final</t>
  </si>
  <si>
    <t>Meta de producto Final</t>
  </si>
  <si>
    <t>Correo electrónico</t>
  </si>
  <si>
    <t>Teléfono</t>
  </si>
  <si>
    <t>Nombre del indicador</t>
  </si>
  <si>
    <t>Descripción</t>
  </si>
  <si>
    <t>Medición</t>
  </si>
  <si>
    <t>Unidad de medida</t>
  </si>
  <si>
    <t>Kilómetros</t>
  </si>
  <si>
    <t>Toneladas</t>
  </si>
  <si>
    <t>Programas</t>
  </si>
  <si>
    <t>Hectáreas</t>
  </si>
  <si>
    <t>Habitantes</t>
  </si>
  <si>
    <t>Acuerdos</t>
  </si>
  <si>
    <t>Otro</t>
  </si>
  <si>
    <t>Cuál?</t>
  </si>
  <si>
    <t>Línea Base (LB)</t>
  </si>
  <si>
    <t>LB</t>
  </si>
  <si>
    <t>Fecha de LB</t>
  </si>
  <si>
    <t>Fuente LB</t>
  </si>
  <si>
    <t>Metas</t>
  </si>
  <si>
    <t>Año 1</t>
  </si>
  <si>
    <t>Año 2</t>
  </si>
  <si>
    <t>Año 3</t>
  </si>
  <si>
    <t>Año 4</t>
  </si>
  <si>
    <t>Año 5</t>
  </si>
  <si>
    <t>Año 6</t>
  </si>
  <si>
    <t>Año 7</t>
  </si>
  <si>
    <t>Metodología de medición</t>
  </si>
  <si>
    <t xml:space="preserve">Fuentes de información </t>
  </si>
  <si>
    <t>Días de rezago</t>
  </si>
  <si>
    <t>Serie disponible</t>
  </si>
  <si>
    <t>Nombre funcionario:</t>
  </si>
  <si>
    <t>Cargo:</t>
  </si>
  <si>
    <t>Entidad:</t>
  </si>
  <si>
    <t>Dependencia:</t>
  </si>
  <si>
    <t>Correo electrónico:</t>
  </si>
  <si>
    <t>Teléfono:</t>
  </si>
  <si>
    <t>Observaciones</t>
  </si>
  <si>
    <t>Información general</t>
  </si>
  <si>
    <t>Sector responsable</t>
  </si>
  <si>
    <t>Personas</t>
  </si>
  <si>
    <t>Año 8</t>
  </si>
  <si>
    <t>Año 10</t>
  </si>
  <si>
    <t>Año 11</t>
  </si>
  <si>
    <t>Año 12</t>
  </si>
  <si>
    <t>Año 13</t>
  </si>
  <si>
    <t>Año 14</t>
  </si>
  <si>
    <t>Año 9</t>
  </si>
  <si>
    <t xml:space="preserve">Escriba los comentarios que deban tenerse en cuenta sobre el indicador, y que no fueron recogidos a través de la ficha técnica. Incluye comentarios que se consideren pertinentes para la conceptualización y comprensión del indicador. </t>
  </si>
  <si>
    <t>Periodicidad de medición</t>
  </si>
  <si>
    <t>Mensual</t>
  </si>
  <si>
    <t>Trimestral</t>
  </si>
  <si>
    <t>Anual</t>
  </si>
  <si>
    <t>Bimestral</t>
  </si>
  <si>
    <t>Semestral</t>
  </si>
  <si>
    <t>Año inicio - Año fin</t>
  </si>
  <si>
    <t>Año inicio</t>
  </si>
  <si>
    <t>Año Fin</t>
  </si>
  <si>
    <t>Territorialización del indicador</t>
  </si>
  <si>
    <t>Entidades involucradas en el cumplimiento del indicador</t>
  </si>
  <si>
    <t xml:space="preserve">Entidad </t>
  </si>
  <si>
    <t>Nombre funcionario</t>
  </si>
  <si>
    <t>Cargo</t>
  </si>
  <si>
    <t>Aprobación Oficina de Planeación Sector</t>
  </si>
  <si>
    <t>Programa (PDD)</t>
  </si>
  <si>
    <t>Final</t>
  </si>
  <si>
    <t>Nivel:</t>
  </si>
  <si>
    <t>NIVEL DE TERRITORIALIZACIÓN</t>
  </si>
  <si>
    <t>UPZ</t>
  </si>
  <si>
    <t>Localidad</t>
  </si>
  <si>
    <t>Datos del responsable del indicador</t>
  </si>
  <si>
    <t>Información General</t>
  </si>
  <si>
    <t>Corresponde a la información de la persona de la entidad responsable de reportar el avance del indicador. Esta información debe estar completa.</t>
  </si>
  <si>
    <t>Instrucciones para el diligenciamiento de la ficha técnica de los indicadores de resultado y producto</t>
  </si>
  <si>
    <t>Secciones</t>
  </si>
  <si>
    <r>
      <rPr>
        <b/>
        <sz val="12"/>
        <rFont val="Arial Narrow"/>
        <family val="2"/>
      </rPr>
      <t xml:space="preserve">e. Entidades involucradas en el cumplimiento del indicador:
</t>
    </r>
    <r>
      <rPr>
        <sz val="12"/>
        <rFont val="Arial Narrow"/>
        <family val="2"/>
      </rPr>
      <t>Se debe relacionar las entidades que tienen responsabilidad directa o compartida en el cumplimiento del indicador</t>
    </r>
  </si>
  <si>
    <r>
      <rPr>
        <b/>
        <sz val="12"/>
        <rFont val="Arial Narrow"/>
        <family val="2"/>
      </rPr>
      <t xml:space="preserve">a. Fórmula de cálculo: </t>
    </r>
    <r>
      <rPr>
        <sz val="12"/>
        <rFont val="Arial Narrow"/>
        <family val="2"/>
      </rPr>
      <t>Escribir la expresión matemática con la cual se calcula el indicador.</t>
    </r>
  </si>
  <si>
    <r>
      <rPr>
        <b/>
        <sz val="12"/>
        <rFont val="Arial Narrow"/>
        <family val="2"/>
      </rPr>
      <t>b. Unidad de medida:</t>
    </r>
    <r>
      <rPr>
        <sz val="12"/>
        <rFont val="Arial Narrow"/>
        <family val="2"/>
      </rPr>
      <t xml:space="preserve"> Escribir el parámetro de referencia para determinar las magnitudes de medición del indicador.</t>
    </r>
  </si>
  <si>
    <r>
      <rPr>
        <b/>
        <sz val="12"/>
        <rFont val="Arial Narrow"/>
        <family val="2"/>
      </rPr>
      <t>c. Periodicidad de medición:</t>
    </r>
    <r>
      <rPr>
        <sz val="12"/>
        <rFont val="Arial Narrow"/>
        <family val="2"/>
      </rPr>
      <t xml:space="preserve"> Explicar la frecuencia con la cual se miden los resultados.</t>
    </r>
  </si>
  <si>
    <r>
      <rPr>
        <b/>
        <sz val="12"/>
        <rFont val="Arial Narrow"/>
        <family val="2"/>
      </rPr>
      <t xml:space="preserve">e. Año inicio y Año Fin: </t>
    </r>
    <r>
      <rPr>
        <sz val="12"/>
        <rFont val="Arial Narrow"/>
        <family val="2"/>
      </rPr>
      <t>Corresponde al año en el que inicia la acción y el año en el que se espera esta finalice.</t>
    </r>
  </si>
  <si>
    <r>
      <rPr>
        <b/>
        <sz val="12"/>
        <rFont val="Arial Narrow"/>
        <family val="2"/>
      </rPr>
      <t xml:space="preserve">h. Territorialización del indicador: </t>
    </r>
    <r>
      <rPr>
        <sz val="12"/>
        <rFont val="Arial Narrow"/>
        <family val="2"/>
      </rPr>
      <t>Identifique y marque con una "X" si el indicador se puede calcular o contar con el dato a nivel local (localidad), por UPZ, u otra medición a nivel territorial.</t>
    </r>
  </si>
  <si>
    <r>
      <rPr>
        <b/>
        <sz val="12"/>
        <rFont val="Arial Narrow"/>
        <family val="2"/>
      </rPr>
      <t xml:space="preserve">i. Fuentes de medición: </t>
    </r>
    <r>
      <rPr>
        <sz val="12"/>
        <rFont val="Arial Narrow"/>
        <family val="2"/>
      </rPr>
      <t>Escriba las entidades y sistemas de información encargados de la producción o suministro de la información que se utiliza para la construcción del indicador.</t>
    </r>
  </si>
  <si>
    <r>
      <rPr>
        <b/>
        <sz val="12"/>
        <rFont val="Arial Narrow"/>
        <family val="2"/>
      </rPr>
      <t xml:space="preserve">i. Días de rezago: </t>
    </r>
    <r>
      <rPr>
        <sz val="12"/>
        <rFont val="Arial Narrow"/>
        <family val="2"/>
      </rPr>
      <t>Escriba los días que tarda la información para estar disponible después de cumplido el periodo de medición.</t>
    </r>
  </si>
  <si>
    <r>
      <rPr>
        <b/>
        <sz val="12"/>
        <rFont val="Arial Narrow"/>
        <family val="2"/>
      </rPr>
      <t>j. Serie disponible:</t>
    </r>
    <r>
      <rPr>
        <sz val="12"/>
        <rFont val="Arial Narrow"/>
        <family val="2"/>
      </rPr>
      <t xml:space="preserve"> Indique la fecha desde la cuál es posible tener acceso a la serie de datos del indicador. </t>
    </r>
  </si>
  <si>
    <t>Suma</t>
  </si>
  <si>
    <t>Constante</t>
  </si>
  <si>
    <t>Creciente</t>
  </si>
  <si>
    <t>Decreciente</t>
  </si>
  <si>
    <t>Recurso disponible.</t>
  </si>
  <si>
    <t>Entidad líder:</t>
  </si>
  <si>
    <r>
      <rPr>
        <b/>
        <sz val="12"/>
        <rFont val="Arial Narrow"/>
        <family val="2"/>
      </rPr>
      <t xml:space="preserve">d. Sector y entidad responsable: </t>
    </r>
    <r>
      <rPr>
        <sz val="12"/>
        <rFont val="Arial Narrow"/>
        <family val="2"/>
      </rPr>
      <t>Lista desplegable
- Se refiere a la identificación del sector y entidad responsable del cumplimiento del indicador.</t>
    </r>
  </si>
  <si>
    <t>La información contenida en la ficha técnica del indicador debe contar con el visto bueno de la oficina de planeación de la entidad responsable del reporte. Se deben consignar los datos de la persona que valida la información contenida en la ficha.</t>
  </si>
  <si>
    <t>Aprobación Oficina de Planeación de la entidad responsable de reportar el dato</t>
  </si>
  <si>
    <t>Pilar, Objetivo o Eje del PDD</t>
  </si>
  <si>
    <t>Tipo de anualización</t>
  </si>
  <si>
    <r>
      <rPr>
        <b/>
        <sz val="12"/>
        <rFont val="Arial Narrow"/>
        <family val="2"/>
      </rPr>
      <t xml:space="preserve">k. Aspectos a considerar: </t>
    </r>
    <r>
      <rPr>
        <sz val="12"/>
        <rFont val="Arial Narrow"/>
        <family val="2"/>
      </rPr>
      <t>Se proponen lineamientos o elementos que se deben tener presentes en la elaboración del producto (actividades, lineamientos, indicaciones, elementos que no se pueden desconocer).</t>
    </r>
  </si>
  <si>
    <r>
      <rPr>
        <b/>
        <sz val="12"/>
        <rFont val="Arial Narrow"/>
        <family val="2"/>
      </rPr>
      <t xml:space="preserve">g. Meta(s) de resultado a la que el producto aporta mediante su implementación: </t>
    </r>
    <r>
      <rPr>
        <sz val="12"/>
        <rFont val="Arial Narrow"/>
        <family val="2"/>
      </rPr>
      <t>Se identifica la o las meta de resultado a la que el producto aporta mediante su implementación.</t>
    </r>
  </si>
  <si>
    <t>Relación entre el indicador de resultado e indicadores de producto</t>
  </si>
  <si>
    <t>Descripción del indicador</t>
  </si>
  <si>
    <t>Corresponsables de la ejecución</t>
  </si>
  <si>
    <t>Sector corresponsable 1:</t>
  </si>
  <si>
    <t>Sector corresponsable 2:</t>
  </si>
  <si>
    <t>Sector corresponsable 3:</t>
  </si>
  <si>
    <r>
      <rPr>
        <b/>
        <sz val="12"/>
        <rFont val="Arial Narrow"/>
        <family val="2"/>
      </rPr>
      <t>d. Línea base:</t>
    </r>
    <r>
      <rPr>
        <sz val="12"/>
        <rFont val="Arial Narrow"/>
        <family val="2"/>
      </rPr>
      <t xml:space="preserve">
- Indique el valor y el año de la línea base de los indicadores que cuenten con dicha información, en el caso en que no sea posible contar con este dato colocar ND, recuerde que para el seguimiento es fundamental contar con la línea base como referente de los avances alcanzados.
- El valor de la línea base debe estar expresado en la misma unidad de la meta. 
- Se debe especificar la fuente de información usada para obtener el dato y la fecha a la que corresponde.</t>
    </r>
  </si>
  <si>
    <t>Se debe diligenciar una ficha técnica por cada indicador de resultado y de producto.</t>
  </si>
  <si>
    <t>Documento</t>
  </si>
  <si>
    <t>Estrategia</t>
  </si>
  <si>
    <t>Enfoque</t>
  </si>
  <si>
    <r>
      <rPr>
        <b/>
        <sz val="12"/>
        <rFont val="Arial Narrow"/>
        <family val="2"/>
      </rPr>
      <t>f. Descripción:</t>
    </r>
    <r>
      <rPr>
        <sz val="12"/>
        <rFont val="Arial Narrow"/>
        <family val="2"/>
      </rPr>
      <t xml:space="preserve">
- Define la información que el indicador va a proporcionar. Identifica los principales aspectos por los cuales se definió el indicador. Este campo debe responder a las preguntas: ¿qué se mide? y ¿por qué es importante medirlo? También se debe indicar si el objetivo del indicador es aumentar, reducir o mantener dentro de un rango.
Se debe exponer la importancia del producto o resultado y su objetivo principal.
Por ejemplo si es un indicador de capacitaciones realizadas, aquí se debe incluir toda la información relacionada con las capacitaciones, es decir, la temática, el número mínimo de asistentes que se tendrá en cuenta para contabilizar la capacitación, si es virtual o presencial.</t>
    </r>
  </si>
  <si>
    <r>
      <t xml:space="preserve">b. Relación entre el indicador de resultado e indicadores de producto:
</t>
    </r>
    <r>
      <rPr>
        <sz val="12"/>
        <rFont val="Arial Narrow"/>
        <family val="2"/>
      </rPr>
      <t>-Indicar de cuáles indicadores de producto depende este indicador de resultado o con cuales indicadores de producto se relaciona. 
- Para la ficha técnica de los indicadores de producto colocar el indicador de producto al que le aporta o con el cual tiene relación.</t>
    </r>
  </si>
  <si>
    <r>
      <rPr>
        <b/>
        <sz val="12"/>
        <rFont val="Arial Narrow"/>
        <family val="2"/>
      </rPr>
      <t xml:space="preserve">g. Metodología de la medición: </t>
    </r>
    <r>
      <rPr>
        <sz val="12"/>
        <rFont val="Arial Narrow"/>
        <family val="2"/>
      </rPr>
      <t>Describa el proceso técnico para poder reportar el indicador; es decir, el proceso que se sigue para obtener los datos y realizar los cálculos necesarios. Responde a la pregunta: ¿cómo se mide?. 
Por ejemplo, si el indicador es sobre capacitaciones realizadas, en la metodología se describirá en qué momento preciso se contabiliza la capacitación, si con la entrega de certificados o con el listado de los asistentes, o si corresponde solo a las personas que finalizaron el curso y no a todos los inscritos.</t>
    </r>
  </si>
  <si>
    <r>
      <rPr>
        <b/>
        <sz val="12"/>
        <rFont val="Arial Narrow"/>
        <family val="2"/>
      </rPr>
      <t>f. Metas:</t>
    </r>
    <r>
      <rPr>
        <sz val="12"/>
        <rFont val="Arial Narrow"/>
        <family val="2"/>
      </rPr>
      <t xml:space="preserve">
- Colocar el año, ej. 2018, 2019...
- Cantidad programada o valor objetivo que espera alcanzar el indicador en un periodo específico, cada año y final.
- Registre la meta final de resultado que se espera alcanzar, se debe tener en cuenta el tipo de anualización del indicador.
- En los casos en los que el indicador cuente con línea base, por favor adicione este valor a las metas definidas.
- Indique la meta del indicador, solo en términos numéricos (porcentajes o valores absolutos), no escriba palabras.</t>
    </r>
  </si>
  <si>
    <t>Enfoques</t>
  </si>
  <si>
    <t>Derechos Humanos</t>
  </si>
  <si>
    <t>Género</t>
  </si>
  <si>
    <t>Poblacional</t>
  </si>
  <si>
    <t>Diferencial</t>
  </si>
  <si>
    <t>Territorial</t>
  </si>
  <si>
    <t>Ambiental</t>
  </si>
  <si>
    <r>
      <t>h. Aspectos a considerar para el desarrollo del producto:</t>
    </r>
    <r>
      <rPr>
        <sz val="12"/>
        <rFont val="Arial Narrow"/>
        <family val="2"/>
      </rPr>
      <t xml:space="preserve"> Se resaltan las recomendaciones y elementos que se deben tener presentes en la elaboración del producto (actividades, lineamientos, indicaciones, elementos que no se pueden desconocer). 
Se debe evidenciar la manera en que este producto o resultado esperado  integra el abordaje de los enfoques (Derehos Humanos, Género, Diferencial, Poblacional, Ambiental, Territorial), indicando por ejemplo, se atiende de manera prioritaria a...; o se desarrolla desde el enfoque diferencial. </t>
    </r>
  </si>
  <si>
    <t>GCONPESDC 2019Feb</t>
  </si>
  <si>
    <t>Meta 2019</t>
  </si>
  <si>
    <t>Código Meta
PDD</t>
  </si>
  <si>
    <t>Meta 
ODS</t>
  </si>
  <si>
    <t>ODS</t>
  </si>
  <si>
    <t>Meta 2020</t>
  </si>
  <si>
    <t>Costo Estimado</t>
  </si>
  <si>
    <t>Costos estimados y Recursos disponibles</t>
  </si>
  <si>
    <r>
      <rPr>
        <b/>
        <sz val="12"/>
        <rFont val="Arial Narrow"/>
        <family val="2"/>
      </rPr>
      <t xml:space="preserve">a. Nombre del indicador: </t>
    </r>
    <r>
      <rPr>
        <sz val="12"/>
        <rFont val="Arial Narrow"/>
        <family val="2"/>
      </rPr>
      <t xml:space="preserve">
- Escribir el nombre del indicador, el cual debe ser corto y dar cuenta de lo que está midiendo.</t>
    </r>
  </si>
  <si>
    <t>Meta ODS</t>
  </si>
  <si>
    <r>
      <rPr>
        <b/>
        <sz val="12"/>
        <rFont val="Arial Narrow"/>
        <family val="2"/>
      </rPr>
      <t xml:space="preserve">c. Relación con el PDD: </t>
    </r>
    <r>
      <rPr>
        <sz val="12"/>
        <rFont val="Arial Narrow"/>
        <family val="2"/>
      </rPr>
      <t>Se refiere a si el indicador de resultado tiene relación con un indicador del PDD. Posteriormente identificar la relación del indicador con la estructura del PDD.
- Pilar, Objetivo o Eje del PDD
- Programa del PDD
Para los indicadores que sean identificados del PDD se debe referir el Código de la Meta PDD.</t>
    </r>
  </si>
  <si>
    <t>Dpto. Admitivo. del Servicio Civil Distrital DASCD</t>
  </si>
  <si>
    <t>FORMATO DE PLAN DE ACCION POLÍTICAS PÚBLICAS</t>
  </si>
  <si>
    <t>Unidad Administrativa Especial de Catastro Distrital UAECD</t>
  </si>
  <si>
    <t>Instituto Distrital de Turismo IDT</t>
  </si>
  <si>
    <t>Corporación para el Desarollo y la productividad Bogotá Región Invest In Bogotá</t>
  </si>
  <si>
    <t>Fondo Financiero Distrital de Salud FFDS</t>
  </si>
  <si>
    <t>Subredes Integradas de Servicios de Salud ESE´s</t>
  </si>
  <si>
    <t>Instituto Distrital de las artes IDARTES</t>
  </si>
  <si>
    <t>Instituto de protección y bienestar animal IDPYBA</t>
  </si>
  <si>
    <t>Jardín Botánico José Celestino Mutis JBB</t>
  </si>
  <si>
    <t>Unidad Administrativa Especial de Rehabilitación y Mantenimiento Vial UAERMV</t>
  </si>
  <si>
    <t>Empresa Metro de Bogotá</t>
  </si>
  <si>
    <t>Caja de Vivienda Popular CVP</t>
  </si>
  <si>
    <t>Secretaría Jurídica Distrital</t>
  </si>
  <si>
    <t>Findelapobreza</t>
  </si>
  <si>
    <t>HambreCero</t>
  </si>
  <si>
    <t>Saludybienestar</t>
  </si>
  <si>
    <t>Educacióndecalidad</t>
  </si>
  <si>
    <t>Igualdaddegénero</t>
  </si>
  <si>
    <t>Agualimpiaysaneamiento</t>
  </si>
  <si>
    <t>Energíaasequibleynocontaminante</t>
  </si>
  <si>
    <t>Trabajodecenteycrecimientoeconómico</t>
  </si>
  <si>
    <t>Industria,innovacióneinfraestructura</t>
  </si>
  <si>
    <t>Reduccióndelasdesigualdades</t>
  </si>
  <si>
    <t>Ciudadesycomunidadessostenibles</t>
  </si>
  <si>
    <t>Producciónyconsumoresponsables</t>
  </si>
  <si>
    <t>Acciónporelclima</t>
  </si>
  <si>
    <t>Vidasubmarina</t>
  </si>
  <si>
    <t>Vidadeecosistemasterrestres</t>
  </si>
  <si>
    <t>Pazjusticiaeinstitucionessólidas</t>
  </si>
  <si>
    <t>Secretaría Distrital de Hacienda</t>
  </si>
  <si>
    <t>Secretaría Distrital de Planeación</t>
  </si>
  <si>
    <t>Secretaría Distrital de Desarrollo Económico</t>
  </si>
  <si>
    <t>Secretaría Distrital de Educación</t>
  </si>
  <si>
    <t>Secretaría Distrital de Salud</t>
  </si>
  <si>
    <t>Secretaría Distrital de Integración Social</t>
  </si>
  <si>
    <t>Secretaría Distrital de Cultura, Recreación y Deporte</t>
  </si>
  <si>
    <t>Secretaría Distrital de Ambiente</t>
  </si>
  <si>
    <t>Secretaría Distrital de Movilidad</t>
  </si>
  <si>
    <t>Secretaría Distrital de Hábitat</t>
  </si>
  <si>
    <t>Secretaría Distrital de la Mujer</t>
  </si>
  <si>
    <t>Cúal?</t>
  </si>
  <si>
    <t>Industriainnovacióneinfraestructura</t>
  </si>
  <si>
    <r>
      <t xml:space="preserve">i. Objetivo de Desarrollo Sostenible ODS: </t>
    </r>
    <r>
      <rPr>
        <sz val="12"/>
        <color theme="1"/>
        <rFont val="Arial Narrow"/>
        <family val="2"/>
      </rPr>
      <t>Cada producto, debe relacionarse de acuerdo con los objetivos mundiales, a su vez debe ser identificada la meta del ODS.
Esta matríz se encuentra en la caja de herramientas.</t>
    </r>
  </si>
  <si>
    <t>De aquí a 2030, erradicar para todas las personas y en todo el mundo la pobreza extrema (actualmente se considera que sufren pobreza extrema las personas que viven con menos de 1,25 dólares de los Estados Unidos al día)</t>
  </si>
  <si>
    <t>De aquí a 2030, reducir al menos a la mitad la proporción de hombres, mujeres y niños de todas las edades que viven en la pobreza en todas sus dimensiones con arreglo a las definiciones nacionales</t>
  </si>
  <si>
    <t>Implementar a nivel nacional sistemas y medidas apropiados de protección social para todos, incluidos niveles mínimos, y, de aquí a 2030, lograr una amplia cobertura de las personas pobres y vulnerables</t>
  </si>
  <si>
    <t>De aquí a 2030, garantizar que todos los hombres tengan los mismos derechos a los recursos económicos y acceso a los servicios básicos, la propiedad y el control de la tierra y otros bienes, la herencia, los recursos naturales, las nuevas tecnologías apropiadas y los servicios financieros, incluida la microfinanciación</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</si>
  <si>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</si>
  <si>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De aquí a 2030, poner fin al hambre y asegurar el acceso de todas las personas, en particular los pobres y las personas en situaciones de vulnerabilidad, incluidos los niños menores de 1 año, a una alimentación sana, nutritiva y suficiente durante todo el año</t>
  </si>
  <si>
    <t>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</si>
  <si>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De aquí a 2030, reducir la tasa mundial de mortalidad materna a menos de 70 por cada 100.000 nacidos vivos</t>
  </si>
  <si>
    <t>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</si>
  <si>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De aquí a 2030, poner fin a las epidemias del SIDA, la tuberculosis, la malaria y las enfermedades tropicales desatendidas y combatir la hepatitis, las enfermedades transmitidas por el agua y otras enfermedades transmisibles</t>
  </si>
  <si>
    <t>De aquí a 2030, reducir en un tercio la mortalidad prematura por enfermedades no transmisibles mediante su prevención y tratamiento, y promover la salud mental y el bienestar</t>
  </si>
  <si>
    <t>Fortalecer la prevención y el tratamiento del abuso de sustancias adictivas, incluido el uso indebido de estupefacientes y el consumo nocivo de alcohol</t>
  </si>
  <si>
    <t>De aquí a 2020, reducir a la mitad el número de muertes y lesiones causadas por accidentes de tráfico en el mundo</t>
  </si>
  <si>
    <t>De aquí a 2030, garantizar el acceso universal a los servicios de salud sexual y reproductiva, incluidos los de planificación familiar, información y educación, y la integración de la salud reproductiva en las estrategias y los programas nacionales</t>
  </si>
  <si>
    <t>Lograr la cobertura sanitaria universal, incluida la protección contra los riesgos financieros, el acceso a servicios de salud esenciales de calidad y el acceso a medicamentos y vacunas inocuos, eficaces, asequibles y de calidad para todos</t>
  </si>
  <si>
    <t>De aquí a 2030, reducir considerablemente el número de muertes y enfermedades causadas por productos químicos peligrosos y por la polución y contaminación del aire, el agua y el suelo</t>
  </si>
  <si>
    <t>Fortalecer la aplicación del Convenio Marco de la Organización Mundial de la Salud para el Control del Tabaco en todos los países, según proceda</t>
  </si>
  <si>
    <t>De aquí a 2030, asegurar que todas las niñas y todos los niños terminen la enseñanza primaria y secundaria, que ha de ser gratuita, equitativa y de calidad y producir resultados de aprendizaje pertinentes y efectivos.</t>
  </si>
  <si>
    <t>De aquí a 2030, asegurar que todas las niñas y todos los niños tengan acceso a servicios de atención y desarrollo en la primera infancia y educación preescolar de calidad, a fin de que estén preparados para la enseñanza primaria.</t>
  </si>
  <si>
    <t>De aquí a 2030, asegurar el acceso igualitario de todos los hombres y las mujeres a una formación técnica, profesional y superior de calidad, incluida la enseñanza universitaria.</t>
  </si>
  <si>
    <t xml:space="preserve">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 </t>
  </si>
  <si>
    <t xml:space="preserve">De aquí a 2030, asegurar que todos los jóvenes y una proporción considerable de los adultos, tanto hombres como mujeres, estén alfabetizados y tengan nociones elementales de aritmética. </t>
  </si>
  <si>
    <t xml:space="preserve">Construir y adecuar instalaciones educativas que tengan en cuenta las necesidades de los niños y las personas con discapacidad y las diferencias de género, y que ofrezcan entornos de aprendizaje seguros, no violentos, inclusivos y eficaces para todos. </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</si>
  <si>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</si>
  <si>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</si>
  <si>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</si>
  <si>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y el trabajo doméstico no remunerados mediante servicios públicos, infraestructuras y políticas de protección social, y promoviendo la responsabilidad compartida en el hogar y la familia, según proceda en cada país</t>
  </si>
  <si>
    <t>Asegurar la participación plena y efectiva de las mujeres y la igualdad de oportunidades de liderazgo a todos los niveles decisorios en la vida política, económica y pública</t>
  </si>
  <si>
    <t>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</si>
  <si>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</si>
  <si>
    <t>Mejorar el uso de la tecnología instrumental, en particular la tecnología de la información y las comunicaciones, para promover el empoderamiento de las mujeres</t>
  </si>
  <si>
    <t>De aquí a 2030, lograr el acceso universal y equitativo al agua potable a un precio asequible para todos</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</si>
  <si>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</si>
  <si>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</si>
  <si>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</si>
  <si>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De aquí a 2030, implementar la gestión integrada de los recursos hídricos a todos los niveles, incluso mediante la cooperación transfronteriza, según proceda</t>
  </si>
  <si>
    <t>Mantener el crecimiento económico per cápita de conformidad con las circunstancias nacionales y, en particular, un crecimiento del producto interno bruto de al menos el 7% anual en los países menos adelantados</t>
  </si>
  <si>
    <t>Lograr niveles más elevados de productividad económica mediante la diversificación, la modernización tecnológica y la innovación, entre otras cosas centrándose en los sectores con gran valor añadido y un uso intensivo de la mano de obra</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</si>
  <si>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</si>
  <si>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</si>
  <si>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De aquí a 2030, lograr el empleo pleno y productivo y el trabajo decente para todas las mujeres y los hombres, incluidos los jóvenes y las personas con discapacidad, así como la igualdad de remuneración por trabajo de igual valor</t>
  </si>
  <si>
    <t>De aquí a 2020, reducir considerablemente la proporción de jóvenes que no están empleados y no cursan estudios ni reciben capacitación</t>
  </si>
  <si>
    <t>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</si>
  <si>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Proteger los derechos laborales y promover un entorno de trabajo seguro y sin riesgos para todos los trabajadores, incluidos los trabajadores migrantes, en particular las mujeres migrantes y las personas con empleos precarios</t>
  </si>
  <si>
    <t>De aquí a 2030, elaborar y poner en práctica políticas encaminadas a promover un turismo sostenible que cree puestos de trabajo y promueva la cultura y los productos locales</t>
  </si>
  <si>
    <t>Fortalecer la capacidad de las instituciones financieras nacionales para fomentar y ampliar el acceso a los servicios bancarios, financieros y de seguros para todos</t>
  </si>
  <si>
    <t>Aumentar significativamente el acceso a la tecnología de la información y las comunicaciones y esforzarse por proporcionar acceso universal y asequible a Internet en los países menos adelantados de aquí a 2020</t>
  </si>
  <si>
    <t>Desarrollar infraestructuras fiables, sostenibles, resilientes y de calidad, incluidas infraestructuras regionales y transfronterizas, para apoyar el desarrollo económico y el bienestar humano, haciendo especial hincapié en el acceso asequible y equitativo para todos</t>
  </si>
  <si>
    <t>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</si>
  <si>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</si>
  <si>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</si>
  <si>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Apoyar el desarrollo de tecnologías, la investigación y la innovación nacionales en los países en desarrollo, incluso garantizando un entorno normativo propicio a la diversificación industrial y la adición de valor a los productos básicos, entre otras cosas</t>
  </si>
  <si>
    <t>De aquí a 2030, lograr progresivamente y mantener el crecimiento de los ingresos del 40% más pobre de la población a una tasa superior a la media nacional</t>
  </si>
  <si>
    <t>De aquí a 2030, potenciar y promover la inclusión social, económica y política de todas las personas, independientemente de su edad, sexo, discapacidad, raza, etnia, origen, religión o situación económica u otra condición</t>
  </si>
  <si>
    <t>Adoptar políticas, especialmente fiscales, salariales y de protección social, y lograr progresivamente una mayor igualdad</t>
  </si>
  <si>
    <t>De aquí a 2030, asegurar el acceso de todas las personas a viviendas y servicios básicos adecuados, seguros y asequibles y mejorar los barrios marginales</t>
  </si>
  <si>
    <t>Redoblar los esfuerzos para proteger y salvaguardar el patrimonio cultural y natural del mundo</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</si>
  <si>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</si>
  <si>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De aquí a 2030, reducir el impacto ambiental negativo per cápita de las ciudades, incluso prestando especial atención a la calidad del aire y la gestión de los desechos municipales y de otro tipo</t>
  </si>
  <si>
    <t>De aquí a 2030, proporcionar acceso universal a zonas verdes y espacios públicos seguros, inclusivos y accesibles, en particular para las mujeres y los niños, las personas de edad y las personas con discapacidad</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</si>
  <si>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</si>
  <si>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De aquí a 2030, reducir considerablemente la generación de desechos mediante actividades de prevención, reducción, reciclado y reutilización</t>
  </si>
  <si>
    <t>De aquí a 2030, reducir a la mitad el desperdicio de alimentos per cápita mundial en la venta al por menor y a nivel de los consumidores y reducir las pérdidas de alimentos en las cadenas de producción y suministro, incluidas las pérdidas posteriores a la cosecha</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</si>
  <si>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</si>
  <si>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Alentar a las empresas, en especial las grandes empresas y las empresas transnacionales, a que adopten prácticas sostenibles e incorporen información sobre la sostenibilidad en su ciclo de presentación de informes</t>
  </si>
  <si>
    <t>Elaborar y aplicar instrumentos para vigilar los efectos en el desarrollo sostenible, a fin de lograr un turismo sostenible que cree puestos de trabajo y promueva la cultura y los productos locales</t>
  </si>
  <si>
    <t>Fortalecer la resiliencia y la capacidad de adaptación a los riesgos relacionados con el clima y los desastres naturales en todos los países</t>
  </si>
  <si>
    <t>Incorporar medidas relativas al cambio climático en las políticas, estrategias y planes nacionales</t>
  </si>
  <si>
    <t>De aquí a 2020, conservar al menos el 10% de las zonas costeras y marinas, de conformidad con las leyes nacionales y el derecho internacional y sobre la base de la mejor información científica disponible</t>
  </si>
  <si>
    <t>De aquí a 2025, prevenir y reducir significativamente la contaminación marina de todo tipo, en particular la producida por actividades realizadas en tierra, incluidos los detritos marinos y la polución por nutrientes</t>
  </si>
  <si>
    <t>Reducir significativamente todas las formas de violencia y las correspondientes tasas de mortalidad en todo el mundo</t>
  </si>
  <si>
    <t>Promover el estado de derecho en los planos nacional e internacional y garantizar la igualdad en el acceso a la justicia para todos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</si>
  <si>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</si>
  <si>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</si>
  <si>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De aquí a 2030, garantizar el acceso universal a servicios energéticos asequibles, fiables y modernos</t>
  </si>
  <si>
    <t>De aquí a 2030, duplicar la tasa mundial de mejora de la eficiencia energética</t>
  </si>
  <si>
    <t>De aquí a 2030, aumentar considerablemente la proporción de energía renovable en el conjunto de fuentes energéticas</t>
  </si>
  <si>
    <t>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</si>
  <si>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</si>
  <si>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Adoptar medidas urgentes y significativas para reducir la degradación de los hábitats naturales, detener la pérdida de la diversidad biológica y, para 2020, proteger las especies amenazadas y evitar su extinción</t>
  </si>
  <si>
    <t>Importancia relativa  del resultado
(%)</t>
  </si>
  <si>
    <t>Desarrollo económico, Industria y Turismo</t>
  </si>
  <si>
    <t>Secretaría Distrital de Desarrollo económico</t>
  </si>
  <si>
    <t>Sector corresponsable 4:</t>
  </si>
  <si>
    <t>Entidad 4:</t>
  </si>
  <si>
    <t>Secretaría de Cultura, Recreación y Deporte</t>
  </si>
  <si>
    <t>Sector corresponsable 5:</t>
  </si>
  <si>
    <t>Entidad 5:</t>
  </si>
  <si>
    <t>Entidad 6:</t>
  </si>
  <si>
    <t>Entidad 7:</t>
  </si>
  <si>
    <t>IDIGER</t>
  </si>
  <si>
    <t>Jardín Botánico de Bogotá</t>
  </si>
  <si>
    <t>Sector corresponsable 6:</t>
  </si>
  <si>
    <t>Entidad 8:</t>
  </si>
  <si>
    <t>Entidad 9:</t>
  </si>
  <si>
    <t>Instituto de Desarrollo Urbano</t>
  </si>
  <si>
    <t>Sector corresponsable 7:</t>
  </si>
  <si>
    <t>Entidad 10:</t>
  </si>
  <si>
    <t>Meta 2021</t>
  </si>
  <si>
    <t>Meta 2022</t>
  </si>
  <si>
    <t>Meta 2023</t>
  </si>
  <si>
    <t>Meta 2024</t>
  </si>
  <si>
    <t>Meta 2025</t>
  </si>
  <si>
    <t>Meta 2026</t>
  </si>
  <si>
    <t>Meta 2027</t>
  </si>
  <si>
    <t>Meta 2028</t>
  </si>
  <si>
    <t>Meta 2029</t>
  </si>
  <si>
    <t>Meta 2030</t>
  </si>
  <si>
    <t>Meta 2031</t>
  </si>
  <si>
    <t>Meta 2032</t>
  </si>
  <si>
    <t>Meta 2033</t>
  </si>
  <si>
    <t>Meta 2034</t>
  </si>
  <si>
    <t>Meta 2035</t>
  </si>
  <si>
    <t>Meta 2036</t>
  </si>
  <si>
    <t>Meta 2037</t>
  </si>
  <si>
    <t>Meta 2038</t>
  </si>
  <si>
    <t>Por definir</t>
  </si>
  <si>
    <t>Hábitat
Gobierno
Planeación</t>
  </si>
  <si>
    <t>Secretaria Distrital del Hábitat
Departamento Administrativo de la Defensoría del Espacio Público 
Secretaría Distrital de Planeación</t>
  </si>
  <si>
    <t>Subsecretaria de Planeación y Política
Subdirección de Registro Inmobiliario
Dirección del Taller del Espacio Público</t>
  </si>
  <si>
    <t>Armando Ojeda Acosta
Guillermo Enrique Ávila Barragán 
Mónica Ocampo Villegas</t>
  </si>
  <si>
    <t>3002410824
3822510310 
4363967</t>
  </si>
  <si>
    <t>aojedaa@habitatbogota.gov.co
gavila@dadep.gov.co
mocampo@sdp.gov.co</t>
  </si>
  <si>
    <t>Hábitat
Movilidad
Cultura, Recreación y Deporte</t>
  </si>
  <si>
    <t>Caja de Vivienda Popular
Instituto de Desarrollo Urbano
Instituto Distrital de Recreación y Deporte</t>
  </si>
  <si>
    <t>Subdirección de Programas y Proyectos
Asesor de la Subdirección General de Desarrollo Urbano
Oficina Asesora de Planeación</t>
  </si>
  <si>
    <t>Sandra Milena Jiménez Castaño
Lázaro Andrés Trujillo Mosquera
Martha Rodríguez Martínez</t>
  </si>
  <si>
    <t>3581600 ext. 1402
3002410824
3153298783</t>
  </si>
  <si>
    <t>sandra.jimenez@habitatbogota.gov.co
lazaro.trujillo@idu.gov.co
martha.rodriguez@idrd.gov.co</t>
  </si>
  <si>
    <t>1.1.1 Espacio público efectivo -EPE- generado en UPZ deficitarias</t>
  </si>
  <si>
    <t xml:space="preserve">Por definir </t>
  </si>
  <si>
    <t>Planeación
Gobierno</t>
  </si>
  <si>
    <t>Secretaria Distrital de Planeación
Departamento Administrativo de la Defensoría del Espacio Público</t>
  </si>
  <si>
    <t>Dirección del Taller de Espacio Público
Subdirección de Registro Inmobiliario</t>
  </si>
  <si>
    <t>Mónica Ocampo Villegas
Guillermo Enrique Ávila Barragán</t>
  </si>
  <si>
    <t>3104363967
3822510</t>
  </si>
  <si>
    <t>mocampov@sdp.gov.co
gavila@dadep.gov.co</t>
  </si>
  <si>
    <t>Hábitat
Movilidad
Cultura, Recreación y Deporte
Gobierno</t>
  </si>
  <si>
    <t>Empresa de Renovación Urbana
Instituto de Desarrollo Urbano
Instituto Distrital de Recreación y Deporte
Alcaldías Locales</t>
  </si>
  <si>
    <t>Gerencia ERU
Asesor de la Subdirección General de Desarrollo Urbano
Oficina Asesora de Planeación
Alcaldías Locales</t>
  </si>
  <si>
    <t xml:space="preserve">3599494
3153298783
3106967796 </t>
  </si>
  <si>
    <t xml:space="preserve">atencionalciudadano@eru.gov.co
lazaro.trujillo@idu.gov.co
martha.rodriguez@idrd.gov.co
</t>
  </si>
  <si>
    <t>1.2.2 Espacio público total -EPT- (Efectivo y No efectivo) generado para la conexión físico-espacial  con la ciudad región</t>
  </si>
  <si>
    <t>PD</t>
  </si>
  <si>
    <t>mocampov@sdp.gov.co
oscar.lopez@ambientebogota.gov.co</t>
  </si>
  <si>
    <t>Cultura, Recreación y Deporte 
Hábitat
Gobierno</t>
  </si>
  <si>
    <t>Instituto Distrital de Recreación y Deporte
Empresa de Acueducto y Alcantarillado de Bogotá
Departamento Administrativo de la Defensoría del Espacio Público</t>
  </si>
  <si>
    <t>Oficina Asesora de Planeación
Asesor EAAB
Subdirección de Registro Inmobiliario</t>
  </si>
  <si>
    <t>Martha Rodríguez Martínez
Mónica Garcés Pedroza
Guillermo Enrique Ávila Barragán</t>
  </si>
  <si>
    <t>3106967796
3125872548
3822510</t>
  </si>
  <si>
    <t>martha.rodriguez@idrd.gov.co
mpedrozag@acueducto.com.co
gavila@dadep.gov.co</t>
  </si>
  <si>
    <t>1.2.3 Espacio público total -EPT- (Efectivo y No efectivo)  generado como transición para la conexión urbana y rural</t>
  </si>
  <si>
    <t>Cultura, Recreación y Deporte
Hábitat
Gobierno
Movilidad</t>
  </si>
  <si>
    <t>Instituto Distrital de Recreación y Deporte
Empresa de Acueducto y Alcantarillado de Bogotá
Departamento Administrativo de la Defensoría del Espacio Público
Instituto de Desarrollo Urbano</t>
  </si>
  <si>
    <t>Oficina Asesora de Planeación
Asesor EAAB
Subdirección de Registro Inmobiliario
Asesor de la Subdirección General de Desarrollo Urbano</t>
  </si>
  <si>
    <t xml:space="preserve">Martha Rodríguez Martínez
Mónica Garcés Pedroza
Guillermo Enrique Ávila Barragán
Lázaro Andrés Trujillo </t>
  </si>
  <si>
    <t>3106967796
3125872548
3822510
3153298783</t>
  </si>
  <si>
    <t>martha.rodriguez@idrd.gov.co
mpedrozag@acueducto.com.co
gavila@dadep.gov.co
lazaro.trujillo@idu.gov.co</t>
  </si>
  <si>
    <t>1.2.4 Espacio público total -EPT- (Efectivo y No efectivo) generado en suelo rural</t>
  </si>
  <si>
    <t>Cultura, Recreación y Deporte
Hábitat
Gobierno</t>
  </si>
  <si>
    <t>Secretaria Distrital de Movilidad</t>
  </si>
  <si>
    <t>Ingrid Portilla</t>
  </si>
  <si>
    <t>iportilla@movilidadbogota.gov.co</t>
  </si>
  <si>
    <t>Planeación
Movilidad
Gobierno</t>
  </si>
  <si>
    <t>Secretaria Distrital de Planeación
Instituto de Desarrollo Urbano
Departamento Administrativo de la Defensoría del Espacio Público</t>
  </si>
  <si>
    <t>Dirección del Taller de Espacio Público
Asesor de la Subdirección General de Desarrollo Urbano
Subdirección de Registro Inmobiliario</t>
  </si>
  <si>
    <t>Mónica Ocampo Villegas
Lázaro Andrés Trujillo Mosquera
Guillermo Enrique Ávila Barragán</t>
  </si>
  <si>
    <t>3104363967
3153298783
3822510</t>
  </si>
  <si>
    <t>mocampov@sdp.gov.co
lazaro.trujillo@idu.gov.co
gavila@dadep.gov.co</t>
  </si>
  <si>
    <t>1.2.1 Espacio público total -EPT- (Efectivo y No efectivo) generado en todos los tratamientos urbanísticos</t>
  </si>
  <si>
    <t>1.1.1  Área de Espacio público efectivo -EPE- generado en UPZ deficitarias</t>
  </si>
  <si>
    <t>1.2.1 Área de  Espacio público total -EPT-generado en  todos los tratamientos urbanísticos</t>
  </si>
  <si>
    <t>1.2.2 Área de Espacio público total -EPT-  generado para conexión físico espacial con la ciudad-región</t>
  </si>
  <si>
    <t>1.2.3 Área de  Espacio público total -EPT-generado como transición para la conexión urbana y rural</t>
  </si>
  <si>
    <t>1.2.4 Área de Espacio público total -EPT- generado en suelo rural</t>
  </si>
  <si>
    <t>Ambiente
Planeación</t>
  </si>
  <si>
    <t>Secretaria Distrital de Ambiente
Secretaria Distrital de Planeación</t>
  </si>
  <si>
    <t>1. Aumentar el Espacio público total y Espacio público efectivo con condiciones adecuadas y equitativamente en todo el territorio distrital</t>
  </si>
  <si>
    <t>1.1 Disminución del déficit de Espacio público efectivo -EPE- y las condiciones de inequidad territorial</t>
  </si>
  <si>
    <t>1.1 Déficit de espacio público efectivo -EPE- por UPZ deficitaria</t>
  </si>
  <si>
    <t xml:space="preserve">1.2 Área de Espacio Público Total -EPT-  </t>
  </si>
  <si>
    <t>1.2 Aumento del Espacio público total -EPT- (Efectivo y No efectivo) en todo el territorio del Distrito de Bogotá</t>
  </si>
  <si>
    <t>Departamento Administrativo de la Defensoría del Espacio Público</t>
  </si>
  <si>
    <t>Subdirección de Registro Inmobiliario</t>
  </si>
  <si>
    <t>Guillermo Enrique Ávila Barragán</t>
  </si>
  <si>
    <t>gavila@dadep.gov.co</t>
  </si>
  <si>
    <t>Instituto Distrital de Gestión de Riesgos y Cambio Climático
Secretaria Distrital de Planeación</t>
  </si>
  <si>
    <t>Subdirector Reducción del Riesgo y Adaptación al Cambio Climático
Dirección del Taller de Espacio Público</t>
  </si>
  <si>
    <t>Danilo Ruiz Plazas
Mónica Ocampo Villegas</t>
  </si>
  <si>
    <t>3232104842
3104363967</t>
  </si>
  <si>
    <t>druiz@idiger.gov.co
mocampov@sdp.gov.co</t>
  </si>
  <si>
    <t>Ambiente
Hábitat
Cultura, Recreación y Deporte
Gobierno</t>
  </si>
  <si>
    <t>Secretaria Distrital del Hábitat
Caja de Vivienda Popular
Instituto Distrital de Recreación y Deporte
Departamento Administrativo de la Defensoría del Espacio Público</t>
  </si>
  <si>
    <t>Subsecretaria de Planeación y Política
Subdirección de Programas y Proyectos
Oficina Asesora de Planeación
Subdirección de Registro Inmobiliario</t>
  </si>
  <si>
    <t>Armando Ojeda Acosta
Sandra Milena Jiménez Castaño
Martha Rodríguez Martínez
Guillermo Enrique Ávila Barragán</t>
  </si>
  <si>
    <t>3002410824
3581600 ext. 1402
3106967796
3822510</t>
  </si>
  <si>
    <t>armando.ojeda@habitatbogota.gov.co
sandra.jimenez@habitatbogota.gov.co
martha.rodriguez@idrd.gov.co
gavila@dadep.gov.co</t>
  </si>
  <si>
    <t>2.1 Área  de Espacios públicos restituidos para el uso, goce y disfrute de la ciudadanía</t>
  </si>
  <si>
    <t>2.1 Espacios públicos (Efectivos y No efectivos) restituidos para su uso, goce y disfrute por parte de la ciudadanía</t>
  </si>
  <si>
    <t>2.1.3 Andenes adecuados de acuerdo a las necesidades diferenciales de la ciudadanía para su uso, goce y disfrute</t>
  </si>
  <si>
    <t xml:space="preserve">Sumatoria de m² de Espacio Público total -EPT- restituido jurídicamente </t>
  </si>
  <si>
    <t>Poblacional; Diferencial; Género; Derechos Humanos; Territorial</t>
  </si>
  <si>
    <t xml:space="preserve"> -</t>
  </si>
  <si>
    <t>Sumatoria de m2 de Espacio público efectivo -EPE- adecuado con accesibilidad universal y con estándares de acuerdo a las necesidades diferenciales de la ciudadanía</t>
  </si>
  <si>
    <t>Diferencial; Género; Poblacional</t>
  </si>
  <si>
    <t>2.1.3 Área de Andenes adecuados de acuerdo a las necesidades diferenciales de la ciudadanía</t>
  </si>
  <si>
    <t>Sumatoria de m2 de andenes adecuados de acuerdo a las necesidades diferenciales de la ciudadanía</t>
  </si>
  <si>
    <t>Movilidad
Gobierno</t>
  </si>
  <si>
    <t>Secretaria Distrital de Movilidad
Instituto de Desarrollo Urbano
Departamento Administrativo de la Defensoría del Espacio Público</t>
  </si>
  <si>
    <t>Despacho Secretaría Distrital de Movilidad
Asesor de la Subdirección General de Desarrollo Urbano
Subdirección de Registro Inmobiliario</t>
  </si>
  <si>
    <t>Ingrid portilla
Lázaro Andrés Trujillo Mosquera
Guillermo Enrique Ávila Barragán</t>
  </si>
  <si>
    <t>3649400
3153298783
3822510</t>
  </si>
  <si>
    <t>iportilla@movilidadbogota.gov.co
lazaro.trujillo@idu.gov.co
gavila@dadep.gov.co</t>
  </si>
  <si>
    <t>Movilidad
Gobierno
Salud
Mujer
Integración Social</t>
  </si>
  <si>
    <t>Unidades de Rehabilitación y Mantenimiento Vial
Alcaldías Locales
Secretaría Distrital de Salud
Secretaría Distrital de Mujer
Secretaría Distrital de Integración Social</t>
  </si>
  <si>
    <t xml:space="preserve">Dirección UMV
Alcaldías Locales
Despacho Secretaría de Salud
Subsecretaria de Fortalecimiento de Capacidades y Oportunidades
Despacho Secretaría de Integración Social </t>
  </si>
  <si>
    <t>Álvaro Sandoval Reyes
-
Luis Gonzalo Morales Sánchez
Claudia Alejandra Gelvez
Cristina Vélez Valencia</t>
  </si>
  <si>
    <t>3779550
-
3649090
3169001
3808380</t>
  </si>
  <si>
    <t xml:space="preserve">atencionalciudadano@umv.gov.co
-
lmorales@saludcapital.gov.co
cgelvez@sdmujer.gov.co 
cvelez@sdis.gov.co
</t>
  </si>
  <si>
    <t>2.1.4 Espacio público total  -EPT- (Efectivo y No Efectivo) intervenido socio cultural y artísticamente con enfoque de género</t>
  </si>
  <si>
    <t>2.1.4 Número de intervenciones socioculturales y artísticas en el espacio público total -EPT - para mejorar el uso, goce y disfrute para las mujeres</t>
  </si>
  <si>
    <t xml:space="preserve">Gobierno
Mujer
</t>
  </si>
  <si>
    <t xml:space="preserve">Alcaldías Locales
Secretaría Distrital de Mujer
</t>
  </si>
  <si>
    <t xml:space="preserve">Alcaldías Locales
Subsecretaria de Fortalecimiento de Capacidades y Oportunidades
</t>
  </si>
  <si>
    <t xml:space="preserve">
-
Claudia Alejandra Gelvez
</t>
  </si>
  <si>
    <t xml:space="preserve"> -
3169001
</t>
  </si>
  <si>
    <t xml:space="preserve"> -
cgelvez@sdmujer.gov.co</t>
  </si>
  <si>
    <t xml:space="preserve">
Gobierno</t>
  </si>
  <si>
    <t xml:space="preserve">
Departamento Administrativo de la Defensoría del Espacio Público</t>
  </si>
  <si>
    <t xml:space="preserve">
Subdirección de Registro Inmobiliario</t>
  </si>
  <si>
    <t xml:space="preserve">
Guillermo Enrique Ávila Barragán</t>
  </si>
  <si>
    <t xml:space="preserve">
3822510</t>
  </si>
  <si>
    <t xml:space="preserve">
gavila@dadep.gov.co</t>
  </si>
  <si>
    <t>2.1.6 Espacio público  total  -EPT- (Efectivo y No Efectivo) intervenido socio cultural y artísticamente de acuerdo a las necesidades diferenciales de los grupos etarios</t>
  </si>
  <si>
    <t>2.1.6 Número de intervenciones socioculturales en el espacio público para mejorar su uso, goce y disfrute para primera infancia, infancia, adolescencia, y personas mayores</t>
  </si>
  <si>
    <t>2.1.8 Espacio público  total  -EPT- adaptado de acuerdo a la pirámide de jerarquía de movilidad urbana (peatón, ciclista, transporte público, transporte de carga, vehículo particular)</t>
  </si>
  <si>
    <t>2.1.8 Área de Espacio público total -EPT- adaptado de acuerdo a la pirámide de jerarquía de movilidad urbana</t>
  </si>
  <si>
    <t>Poblacional; Diferencial</t>
  </si>
  <si>
    <t>Secretaria Distrital de Planeación
Secretaria Distrital de Movilidad
Departamento Administrativo de la Defensoría del Espacio Público</t>
  </si>
  <si>
    <t>Dirección del Taller de Espacio Público
Secretaria Distrital de Movilidad
Subdirección de Registro Inmobiliario</t>
  </si>
  <si>
    <t>Mónica Ocampo Villegas
Ingrid Portilla
Guillermo Enrique Ávila Barragán</t>
  </si>
  <si>
    <t>3104363967
3649400
3822510</t>
  </si>
  <si>
    <t>mocampov@sdp.gov.co
iportilla@movilidadbogota.gov.co
gavila@dadep.gov.co</t>
  </si>
  <si>
    <t xml:space="preserve">Instituto de Desarrollo Urbano
</t>
  </si>
  <si>
    <t>Asesor de la Subdirección</t>
  </si>
  <si>
    <t>Lázaro Andrés Trujillo Mosquera</t>
  </si>
  <si>
    <t>lazaro.trujillo@idu.gov.co</t>
  </si>
  <si>
    <t>Instituto de Desarrollo Urbano
Departamento Administrativo de la Defensoría del Espacio Público</t>
  </si>
  <si>
    <t>Asesor de la Subdirección General de Desarrollo Urbano
Subdirección de Registro Inmobiliario</t>
  </si>
  <si>
    <t xml:space="preserve"> Lázaro Andrés Trujillo Mosquera
Guillermo Enrique Ávila Barragán</t>
  </si>
  <si>
    <t>3153298783
3822510</t>
  </si>
  <si>
    <t>lazaro.trujillo@idu.gov.co
gavila@dadep.gov.co</t>
  </si>
  <si>
    <t>Cultura, Recreación y Deporte</t>
  </si>
  <si>
    <t>2.1.10 Espacio público -EPT- (Efectivo y No efectivo) recuperado con intervenciones socio culturales y artísticas en Plazas fundacionales y Sectores de Interés Cultural</t>
  </si>
  <si>
    <t>2.1.10 Número de intervenciones socioculturales para la recuperación de Espacio público -EPT- en Plazas Fundacionales y  Sectores de Interés Cultural</t>
  </si>
  <si>
    <t xml:space="preserve">Cultura, Recreación y Deporte
</t>
  </si>
  <si>
    <t>Cultura, Recreación y Deporte
Movilidad</t>
  </si>
  <si>
    <t>Secretaria de Cultura, Recreación y Deporte
Instituto de Desarrollo Urbano</t>
  </si>
  <si>
    <t>3274850
3153298783</t>
  </si>
  <si>
    <t xml:space="preserve">
Planeación 
Cultura, Recreación y Deporte
Mujer
Gobierno</t>
  </si>
  <si>
    <t>Secretaria Distrital de Planeación
Instituto Distrital de Turismo
Instituto Distrital de las Artes
Secretaria Distrital de la Mujer
Instituto Distrital de la Participación y Acción Comunal
Departamento Administrativo de la Defensoría del Espacio Público
Alcaldías Locales</t>
  </si>
  <si>
    <t>Dirección del Taller de Espacio Público
Dirección IDT
Dirección IDARTES
Subsecretaria de Fortalecimiento de Capacidades y Oportunidades
Dirección IDPAC
Subdirección de Registro Inmobiliario
Alcaldes Locales</t>
  </si>
  <si>
    <t>Mónica Ocampo Villegas
José Andrés Duarte
Juliana Restrepo Tirado
Claudia Alejandra Gelvez
Antonio Hernández Llamas
Guillermo Enrique Ávila Barragán
Alcaldes Locales</t>
  </si>
  <si>
    <t>3104363967
2170711
3795750
3169001
2417900
3822510
-</t>
  </si>
  <si>
    <t xml:space="preserve">mocampov@sdp.gov.co
jose.duarte@idt.gov.co
juliana.restrepo@bogota.gov.co
cgelvez@sdmujer.gov.co
ahernandez@participacionbogota.gov.co
gavila@dadep.gov.co
-
</t>
  </si>
  <si>
    <t>2.2 Espacio público natural y construido (Efectivo y No efectivo) recuperado, rehabilitado o restaurado para su uso, goce y disfrute desde sus funciones ecológicas, servicios ecosistémicos y conectividad</t>
  </si>
  <si>
    <t>2.2.3 Corredores viales y alamedas recuperados ambientalmente</t>
  </si>
  <si>
    <t>2.2.A Área de Espacio público natural y construido recuperado, restaurado o rehabilitado para su uso, goce y disfrute desde sus funciones ecológicas, servicios ecosistémicos y conectividad</t>
  </si>
  <si>
    <t>2.2.B Área de Espacio público total -EPT- adaptado al cambio climático y con capacidad de resiliencia</t>
  </si>
  <si>
    <t xml:space="preserve"> 2.2.1 Elementos constitutivos naturales del Espacio público total -EPT- restaurados ecológicamente</t>
  </si>
  <si>
    <t>2.2.1 Área de los elementos constitutivos naturales del Espacio público total -EPT-intervenidos con procesos de restauración ecológica</t>
  </si>
  <si>
    <t>Secretaria Distrital de Ambiente</t>
  </si>
  <si>
    <t>Planeación
Cultura, Recreación y Deporte
Ambiente</t>
  </si>
  <si>
    <t>Sumatoria de m² de elementos constitutivos naturales del Espacio público total restaurados ecológicamente</t>
  </si>
  <si>
    <t>2.2.2 Elementos constitutivos naturales del Espacio público  total -EPT- rehabilitados para la productividad y la prestación de servicios ecosistémicos</t>
  </si>
  <si>
    <t>2.2.2 Área de  los elementos constitutivos naturales del Espacio público total -EPT- rehabilitados como productivos y prestadores de servicios ecosistémicos</t>
  </si>
  <si>
    <t>Sumatoria m² de elementos constitutivos naturales del Espacio público total rehabilitados como productivos y prestadores de servicios ecosistémicos</t>
  </si>
  <si>
    <t>Cultura, Recreación y Deporte
Gobierno
Ambiente
Hábitat</t>
  </si>
  <si>
    <t>Instituto Distrital de Recreación y Deporte
Departamento Administrativo de la Defensoría del Espacio Público
Jardín Botánico de Bogotá
Empresa de Acueducto y Alcantarillado de Bogotá</t>
  </si>
  <si>
    <t>Oficina Asesora de Planeación
Subdirección de Registro Inmobiliario
Subsecretaría General
Asesor EAAB</t>
  </si>
  <si>
    <t>Martha Rodríguez Martínez
Guillermo Enrique Ávila Barragán
Patricia Álvarez
Mónica Garcés Pedroza</t>
  </si>
  <si>
    <t>3106967796
3822510
3108074346
3125872548</t>
  </si>
  <si>
    <t>martha.rodriguez@idrd.gov.co
gavila@dadep.gov.co
calvarez@jbb.gov.co
mpedrozag@acueducto.com.co</t>
  </si>
  <si>
    <t>2.2.3 Área de Espacio Público total -EPT- recuperado ambientalmente de corredores viales y alamedas</t>
  </si>
  <si>
    <t xml:space="preserve">Sumatoria m² de Espacio público total recuperado de corredores viales y alamedas </t>
  </si>
  <si>
    <t>2.2.4 Recuperación ambiental  de áreas degradadas en su conexión ecológica con elementos constitutivos naturales del Espacio público total -EPT-</t>
  </si>
  <si>
    <t>2.2.4 Áreas degradadas recuperadas de elementos constitutivos naturales del Espacio público total - EPT-</t>
  </si>
  <si>
    <t>Sumatoria m² de  áreas degradadas recuperadas  de elementos constitutivos naturales del Espacio público total</t>
  </si>
  <si>
    <t>2.2.5 Elementos constitutivos naturales del Espacio público total -EPT-  (Efectivo y  No efectivo), adecuados con estructuras ecoeficientes y sostenibles para diferentes usos</t>
  </si>
  <si>
    <t>2.2.5 Área de  los elementos constitutivos naturales del espacio público total  - EPT- adecuados con estructuras ecoeficientes y sostenibles</t>
  </si>
  <si>
    <t>Cultura, Recreación y Deporte
Desarrollo Económico, Industria y Turismo</t>
  </si>
  <si>
    <t>Instituto Distrital de Recreación y Deporte
Secretaria de Cultura Recreación y Deporte
Instituto para la Economía Social</t>
  </si>
  <si>
    <t>Oficina Asesora de Planeación 
Despacho Secretaría de Cultura, Recreación y Deporte
Dirección IPES</t>
  </si>
  <si>
    <t>Martha Rodríguez Martínez
María Claudia López
Gladys Valero</t>
  </si>
  <si>
    <t>3106967796; 3274850; 2976030</t>
  </si>
  <si>
    <t>martha.rodriguez@idrd.gov.co
maria.lopez@scrd.gov.co
mgvalero@ipes.gov.co</t>
  </si>
  <si>
    <t>2.2.6 Espacio público total - EPT- (Efectivo y No efectivo) renaturalizado para la armonía paisajística y ecosistémica</t>
  </si>
  <si>
    <t>2.2.6 Área de Espacio público total - EPT-renaturalizados</t>
  </si>
  <si>
    <t>2.2.7 Espacio público  total - EPT- (Efectivo y No efectivo) mejorado en su capacidad de absorción hídrica y el buen manejo de las escorrentías superficiales</t>
  </si>
  <si>
    <t>2.2.7 Área de Espacio público total - EPT-  con mejoras en su capacidad de absorción hídrica mediante zonas blandas (SUDS, suelos permeables, humedales)</t>
  </si>
  <si>
    <t>Ambiente
Cultura, Recreación y Deporte
Hábitat
Movilidad</t>
  </si>
  <si>
    <t>2.2.8 Espacio público total -EPT- (Efectivo y No efectivo) recuperado bajo criterios de urbanismo sostenible (infraestructura verde, techos verdes, pavimentos permeables)</t>
  </si>
  <si>
    <t>2.2.8  Área de Espacio  público total -EPT- o adaptado bajo criterios de urbanismo sostenible</t>
  </si>
  <si>
    <t>Planeación
Cultura, Recreación y Deporte
Ambiente
Movilidad
Gobierno</t>
  </si>
  <si>
    <t>2.2.9 Proyectos implementados en el Espacio público total -EPT-   (Efectivo y No efectivo) como contribución a la mitigación de impactos en la calidad del medio ambiente</t>
  </si>
  <si>
    <t>2.2.9 Proyectos ejecutados en Espacio público total -EPT- para reducir  condiciones críticas de contaminación atmosférica y contaminación en el medio ambiente</t>
  </si>
  <si>
    <t>3. Consolidar los lineamientos e instrumentos necesarios para la sostenibilidad del espacio público y la gestión e implementación del Sistema Distrital de Espacio Público</t>
  </si>
  <si>
    <t>3.1 Sistema de Gestión del espacio público y Modelo de Gestión y Administración de la Política Distrital de Espacio Público consolidados y puestos en marcha</t>
  </si>
  <si>
    <t>3.1 Ejecución de los productos para la consolidación del Sistema de Gestión del espacio público y Modelo de Gestión y Administración de la Política Distrital de Espacio Público</t>
  </si>
  <si>
    <t>3.1.1 Lineamientos distritales para establecer las condiciones óptimas de diseño y construcción de la generación, recuperación y sostenibilidad del espacio público</t>
  </si>
  <si>
    <t>3.1.2 Instrumentos del sistema de gestión del espacio público y del modelo de gestión y administración de la PDEP creados, gestionados y aplicados para la generación, recuperación y sostenibilidad del espacio público</t>
  </si>
  <si>
    <t>3.1.3 Actos administrativos de creación o modificación de lineamientos del modelo de gestión y administración de la PDEP para la articulación y armonización de competencias, procesos administrativos y policivos entre entidades distritales que intervienen en el espacio público</t>
  </si>
  <si>
    <t>3.1.4 Capacitaciones para la apropiación e implementación del Modelo de Gestión del espacio público y del Modelo de Gestión y Administración de la PDEP con ajuste del rol de actores públicos, privados y comunitarios</t>
  </si>
  <si>
    <t>3.1.7 Seguimiento a gestión del espacio público mediante la aplicación de la batería de indicadores cuantitativos y cualitativos</t>
  </si>
  <si>
    <t>3.1.8 Medición y seguimiento a transformaciones culturales en el espacio público</t>
  </si>
  <si>
    <t>3.1.1 Actos administrativos para los lineamientos para establecer las condiciones óptimas de diseño y construcción de la generación, recuperación y sostenibilidad del espacio público</t>
  </si>
  <si>
    <t>Sumatoria de actos administrativos para los lineamientos para establecer las condiciones óptimas de diseño y construcción de la generación, recuperación y sostenibilidad del espacio público</t>
  </si>
  <si>
    <t>Gobierno
Planeación</t>
  </si>
  <si>
    <t>Departamento Administrativo de la Defensoría del Espacio Público
Secretaria Distrital de Planeación</t>
  </si>
  <si>
    <t>Subdirección de Registro Inmobiliario
Dirección del Taller de Espacio Público</t>
  </si>
  <si>
    <t>Guillermo Enrique Ávila Barragán
Mónica Ocampo Villegas</t>
  </si>
  <si>
    <t>3822510
3104363967</t>
  </si>
  <si>
    <t>gavila@dadep.gov.co
mocampov@sdp.gov.co</t>
  </si>
  <si>
    <t xml:space="preserve">      -</t>
  </si>
  <si>
    <t>Secretaria Distrital del Hábitat
Empresa de Renovación Urbana</t>
  </si>
  <si>
    <t>Subsecretaria de Planeación y Política
Gerencia ERU</t>
  </si>
  <si>
    <t>3002410824
3599494</t>
  </si>
  <si>
    <t>armando.ojeda@habitatbogota.gov.co
armando.ojeda@habitatbogota.gov.co</t>
  </si>
  <si>
    <t>Sumatoria de Instrumentos de planeación, gestión y financiación para la generación, recuperación y sostenibilidad del espacio público  creados y aplicados</t>
  </si>
  <si>
    <t>_</t>
  </si>
  <si>
    <t xml:space="preserve">Gestión Pública </t>
  </si>
  <si>
    <t>Departamento Administrativo del Servicio Distrital</t>
  </si>
  <si>
    <t>3.1.2 Instrumentos de planeación, gestión y financiación para la generación, recuperación y sostenibilidad del espacio público</t>
  </si>
  <si>
    <t>3.1.3 Actos administrativos de creación o modificación de lineamientos para la articulación y armonización de competencias, procesos administrativos y policivos entre entidades distritales que intervienen en el EP</t>
  </si>
  <si>
    <t>3.1.4 Capacitaciones para la apropiación e implementación del Modelo de Gestión de EP y del Modelo de Gestión y Administración de la PDEP</t>
  </si>
  <si>
    <t>Departamento Administrativo de la Defensoría del Espacio Público  
Secretaria Distrital de Planeación</t>
  </si>
  <si>
    <t>Guillermo Enrique Ávila Barragán 
Mónica Ocampo Villegas</t>
  </si>
  <si>
    <t>Mujer
Cultura, Recreación y Deporte
Hacienda
Movilidad</t>
  </si>
  <si>
    <t>Secretaria Distrital de la Mujer
Secretaría de Cultura, Recreación y Deporte
Unidad Administrativa Especial de Catastro Distrital
Instituto de Desarrollo Urbano</t>
  </si>
  <si>
    <t>3169001
3274850
2347600
3153298783</t>
  </si>
  <si>
    <t>3.1.6 Diseño del sistema de seguimiento a indicadores de espacio público</t>
  </si>
  <si>
    <t>3.1.7 Aplicación de batería de indicadores cuantitativos y cualitativos del espacio público</t>
  </si>
  <si>
    <t>3.1.8 Medición de transformaciones culturales en el  espacio público según lineamientos de intervención de la PDEP</t>
  </si>
  <si>
    <t xml:space="preserve">No. de transformaciones culturales medidas en el espacio público </t>
  </si>
  <si>
    <t>Dirección de Cultura Ciudadana</t>
  </si>
  <si>
    <t xml:space="preserve">victor.rodriguez@scrd.gov.co </t>
  </si>
  <si>
    <t xml:space="preserve">Departamento Administrativo de la Defensoría del Espacio Público  </t>
  </si>
  <si>
    <t>Planeación
Gestión Pública</t>
  </si>
  <si>
    <t>Secretaria Distrital de Planeación
Secretaria General</t>
  </si>
  <si>
    <t>Dirección del Taller de Espacio Público
 -</t>
  </si>
  <si>
    <t>Mónica Ocampo Villegas
_</t>
  </si>
  <si>
    <t>3104363967
3813000</t>
  </si>
  <si>
    <t>mocampov@sdp.gov.co
_</t>
  </si>
  <si>
    <t>3822510
3104363968</t>
  </si>
  <si>
    <t>3.1.9 Seguimiento y evaluación de la gestión de operadores y gestores institucionales para la ejecución del plan de acción de la Política Distrital de Espacio Público</t>
  </si>
  <si>
    <t>3.1.10 Espacio público total -EPT-, Bienes fiscales, bienes afectos a uso público, Áreas verdes y comunales saneados, escriturados e incorporados  al inventario de Espacio Público</t>
  </si>
  <si>
    <t>3.1.10 Área de  Espacio público total - EPT-, Bienes fiscales, bienes afectos a uso público, áreas verdes y comunales escriturados e incorporados al inventario de Espacio Público</t>
  </si>
  <si>
    <t>Sumatoria de m² de espacio público total, Bienes fiscales, bienes afectos a uso público, áreas verdes y comunales escriturados e incorporados</t>
  </si>
  <si>
    <t>3.2 Espacio público total -EPT- (Efectivo y No efectivo) recuperado de acuerdo con lo establecido en el Plan Anualizado de Recuperación - PARI</t>
  </si>
  <si>
    <t>3.2 Área de espacio público total - EPT-incluido en el Plan Anualizado de Recuperación Integral - PARI, con recuperación física, ambiental, cultural y social</t>
  </si>
  <si>
    <t>3.2.1 Seguimiento al PARI como herramienta de recuperación integral de espacio público total -EPT (Efectivo y No efectivo)</t>
  </si>
  <si>
    <t xml:space="preserve">3.2.1 Avance en la ejecución de iniciativas incluidas en el PARI para gestionar y financiar  recuperación integral de Espacio público total -EPT- </t>
  </si>
  <si>
    <t>3.2.2 Espacio público total -EPT- recuperado de acuerdo con lo establecido en el PARI</t>
  </si>
  <si>
    <t>3.2.2 Área de Espacio público total -EPT-  recuperado de acuerdo con lo establecido en el PARI</t>
  </si>
  <si>
    <t>Sumatoria m² de espacio público recuperados de acuerdo con lo establecido en el PARI</t>
  </si>
  <si>
    <t>Hacienda
Cultura, Recreación y Deporte
Movilidad</t>
  </si>
  <si>
    <t>Secretaria Distrital de Hacienda
Instituto Distrital de Recreación y Deporte
Instituto de Desarrollo Urbano
Unidad de Mantenimiento Vial</t>
  </si>
  <si>
    <t xml:space="preserve">Subsecretario Técnico
Oficina Asesora de Planeación
Asesor de la Subdirección General de Desarrollo Urbano
Dirección UMV </t>
  </si>
  <si>
    <t>Julio Alejandro Herrera
Martha Rodríguez Martínez
Lázaro Andrés Trujillo Mosquera
Álvaro Sandoval Reyes</t>
  </si>
  <si>
    <t>3385000
3106967796
3153298783
3779555</t>
  </si>
  <si>
    <t>jaherrrera@shd.gov.co
martha.rodriguez@idrd.gov.co
lazaro.trujillo@idu.gov.co
atencionalciudadano@umv.gov.co</t>
  </si>
  <si>
    <t>3822510
3104363969</t>
  </si>
  <si>
    <t>3.3 Espacio público  total -EPT-  intervenido con procesos para la construcción de ciudadanía para su uso, goce y disfrute</t>
  </si>
  <si>
    <t>Poblacional; Diferencial; Género; Derechos Humanos</t>
  </si>
  <si>
    <t>3.3.1 Promoción del espacio público para mayor uso temporal y disfrute masivo para manifestaciones sociales, artísticas y culturales, deportivas y recreativas</t>
  </si>
  <si>
    <t xml:space="preserve">3.3.3 Pedagogía incluyente en y para el espacio público </t>
  </si>
  <si>
    <t>3.3.4 Espacios de participación y pedagogía permanentes en la construcción de ciudadanía para la generación, recuperación y sostenibilidad del espacio público</t>
  </si>
  <si>
    <t>3.3.5 Actos administrativos de lineamientos para el aprovechamiento económico en espacios públicos producto de cesiones y recuperados (zonas bajo puentes, publicidad exterior visual, mobiliario urbano)</t>
  </si>
  <si>
    <t>3.3.6 Puesta en marcha y seguimiento de Red de espacios con potencial de aprovechamiento</t>
  </si>
  <si>
    <t>3.3.7 Implementación del Modelo de Aprovechamiento Económico en el Espacio Público del Distrito</t>
  </si>
  <si>
    <t>3.3.1 Número de campañas y dinámicas que promuevan la apropiación, el uso, goce y disfrute del espacio público por parte de la ciudadanía</t>
  </si>
  <si>
    <t>Cultura, Recreación y Deporte
Desarrollo Económico, Industria y Turismo
Mujer
Ambiente
Gobierno</t>
  </si>
  <si>
    <t>Desarrollo Económico</t>
  </si>
  <si>
    <t>Secretaria Distrital de Desarrollo Económico</t>
  </si>
  <si>
    <t>Despacho Secretaría Distrital de Desarrollo Económico</t>
  </si>
  <si>
    <t>Maricela Zabaleta</t>
  </si>
  <si>
    <t>mazabaleta@desarrolloeconomico.gov.co</t>
  </si>
  <si>
    <t>Gobierno
Hábitat</t>
  </si>
  <si>
    <t>Instituto Distrital de la Participación y Acción Comunal
Empresa de Telecomunicaciones de Bogotá
Empresa de Energía de Bogotá</t>
  </si>
  <si>
    <t>Dirección IDPAC</t>
  </si>
  <si>
    <t>Antonio Hernández Llamas</t>
  </si>
  <si>
    <t>2417900 ext. 110</t>
  </si>
  <si>
    <t>ahernandez@participacionbogota.gov.co</t>
  </si>
  <si>
    <t>3.3.2 Área  de espacio público total -EPT- con implementación de nuevas tecnologías</t>
  </si>
  <si>
    <t>3.3.2 Espacio público total - EPT- (Efectivo y No efectivo) con innovación tecnológica para su uso, goce y disfrute</t>
  </si>
  <si>
    <t xml:space="preserve">Poblacional; Diferencial; Género; Derechos Humanos; Territorial </t>
  </si>
  <si>
    <t>3.3 Avance en la ejecución de productos por fase asociados a experiencias colectivas de creación artística, recreación y deporte, pedagogía y construcción de ciudadanía  en el Espacio público total -EPT-</t>
  </si>
  <si>
    <t>Cultura, Recreación y Deporte
Gobierno</t>
  </si>
  <si>
    <t>Secretaría de Cultura, Recreación y Deporte
Departamento Administrativo de la Defensoría del Espacio Público</t>
  </si>
  <si>
    <t>3274850
3822510</t>
  </si>
  <si>
    <t>Educación
Movilidad
Mujer
Ambiente</t>
  </si>
  <si>
    <t>Secretaría Distrital de Educación
Secretaría Distrital de Movilidad
Secretaría Distrital de la Mujer
Secretaría Distrital de Ambiente
Jardín Botánico de Bogotá
Instituto Distrital de Protección y Bienestar Animal</t>
  </si>
  <si>
    <t>Gobierno
Planeación
Desarrollo Económico, Industria y Turismo</t>
  </si>
  <si>
    <t>Departamento Administrativo de la Defensoría del Espacio Público
Secretaria Distrital de Planeación
Secretaria Distrital de Desarrollo Económico</t>
  </si>
  <si>
    <t>Subdirección de Registro Inmobiliario
Dirección del Taller de Espacio Público
Secretaria Distrital de Desarrollo Económico</t>
  </si>
  <si>
    <t>Guillermo Enrique Ávila Barragán
Mónica Ocampo Villegas
Maricela Zabaleta</t>
  </si>
  <si>
    <t>3822510
3104363967
3057104366</t>
  </si>
  <si>
    <t>gavila@dadep.gov.co
mocampov@sdp.gov.co
mazabaleta@desarrolloeconomico.gov.co</t>
  </si>
  <si>
    <t>Sumatoria de actos administrativos de lineamientos para el aprovechamiento económico en espacios públicos</t>
  </si>
  <si>
    <t>Gobierno
Desarrollo Económico, Industria y Turismo</t>
  </si>
  <si>
    <t>Departamento Administrativo de la Defensoría del Espacio Público
Secretaría Distrital de Desarrollo Económico</t>
  </si>
  <si>
    <t>Subdirección de Registro Inmobiliario
Despacho Secretaría Distrital de Desarrollo Económico</t>
  </si>
  <si>
    <t>Guillermo Enrique Ávila Barragán
Maricela Zabaleta</t>
  </si>
  <si>
    <t>3822510
3057104366</t>
  </si>
  <si>
    <t>gavila@dadep.gov.co
mazabaleta@desarrolloeconomico.gov.co</t>
  </si>
  <si>
    <t xml:space="preserve">Área de Espacio público total - EPT- con potencial efectivo para el aprovechamiento económico </t>
  </si>
  <si>
    <t xml:space="preserve">Sumatoria de m² de áreas Espacio público total con potencial efectivo para el aprovechamiento económico </t>
  </si>
  <si>
    <t>3.4 Aumento de áreas efectivas (recibidas, habilitadas y operativas) generadoras de ingresos por aprovechamiento económico del espacio público</t>
  </si>
  <si>
    <t xml:space="preserve">Territorial </t>
  </si>
  <si>
    <t>3.4.1 Espacio público total - EPT- recibidos aptos para el aprovechamiento económico según normativa vigente</t>
  </si>
  <si>
    <t>3.4.1 Área de Espacio público total -EPT - recibido con condiciones físicas y funcionales para el aprovechamiento económico</t>
  </si>
  <si>
    <t>Sumatoria de m² de Espacio público total recibidos con condiciones físicas y funcionales para el aprovechamiento económico</t>
  </si>
  <si>
    <t xml:space="preserve">Sumatoria m² de Espacio público total  habilitado para su uso con potencial de  aprovechamiento económico </t>
  </si>
  <si>
    <t xml:space="preserve">3.4.2 Espacio público total -EPT- habilitado para el aprovechamiento económico según normativa vigente </t>
  </si>
  <si>
    <t xml:space="preserve">3.4.2 Área de Espacio público total -EPT - habilitado para su uso con potencial de  aprovechamiento económico </t>
  </si>
  <si>
    <t>Código Proyecto de Inversión</t>
  </si>
  <si>
    <t>Úrsula Ablanque Mejía
Lázaro Andrés Trujillo Mosquera
Martha Rodríguez Martínez</t>
  </si>
  <si>
    <t xml:space="preserve"> 2.1.13 Espacio público total  -EPT- (Efectivo y No efectivo) clasificado como residual, remanente y/o culata intervenido socio cultural y artísticamente para su recuperación y apropiación </t>
  </si>
  <si>
    <t>2.1.13 Número de intervenciones socioculturalesy artísticas en Espacio público total  -EPT- clasificado como residual, remanente y/o culata</t>
  </si>
  <si>
    <t>Armando Ojeda Acosta
Úrsula Ablanque Mejía</t>
  </si>
  <si>
    <t xml:space="preserve">3.1.6 Diseño de Batería de Indicadores de gestión para la valoración cuantitativa y cualitativa del espacio público </t>
  </si>
  <si>
    <t>Víctor Manuel Rodríguez</t>
  </si>
  <si>
    <t>3.1.9 Seguimiento y evaluación de  la gestión de operadores y gestores institucionales para la ejecución del plan de acción de la Política Distrital de Espacio Público</t>
  </si>
  <si>
    <t>Acciones ejecutadas  de  la gestión de operadores y gestores institucionales para la ejecución del plan de acción de la Política Distrital de Espacio Público/Total de acciones planeadas</t>
  </si>
  <si>
    <t>No. de fases ejecutadas en el proceso de desarrollo de los productos relacionados con  procesos para la construcción de ciudadanía para el uso, goce y disfrute del Espacio público total -EPT-/Total de fases programadas</t>
  </si>
  <si>
    <t>1.2.5 Espacio público total -EPT-  (Efectivo y No efectivo) generado e incorporado en áreas de la Estructura Ecológica Principal -EEP-</t>
  </si>
  <si>
    <t>1.2.6 Espacio público total -EPT- (Efectivo y No efectivo)  generado en suelos de protección por riesgos</t>
  </si>
  <si>
    <t>1.2.5 Área de Espacio Público Total -EPT- generado e incorporado en áreas de la Estructura Ecológica Principal -EEP-</t>
  </si>
  <si>
    <t>1.2.6 Área de Espacio público total -EPT- generado en áreas de suelos de protección por riesgos</t>
  </si>
  <si>
    <t>Estructurante</t>
  </si>
  <si>
    <t>Estratégica</t>
  </si>
  <si>
    <t>Complementaria</t>
  </si>
  <si>
    <t xml:space="preserve">Tipo de acción </t>
  </si>
  <si>
    <t>Empresa de Acueducto y Alcantarillado de Bogotá</t>
  </si>
  <si>
    <t>Asesor EAAB</t>
  </si>
  <si>
    <t>Mónica Garcés Pedroza</t>
  </si>
  <si>
    <t>mpedrozag@acueducto.com.co</t>
  </si>
  <si>
    <t>Recursos Distrito</t>
  </si>
  <si>
    <t xml:space="preserve">Estructurante </t>
  </si>
  <si>
    <t>FICHA TÉCNICA INDICADOR DE RESULTADO 1.1.</t>
  </si>
  <si>
    <t>Déficti de espacio público efectivo por UPZ deficitaria</t>
  </si>
  <si>
    <t>1.1.1 Área de Espacio público efectivo -EPE- generado en UPZ deficitarias</t>
  </si>
  <si>
    <t xml:space="preserve">Secretaría Distrital de Planeación </t>
  </si>
  <si>
    <t>El indicador va a proporcionar la información del déficit de espacio público efectivo (parques, plazas, plazoletas y zonas verdes) en las UPZ de la ciudad  tomando como base el estandar mínimo establecido en el Decreto Único Reglamentario del Sector Vivienda, Ciudad y Territorio, específicamente en el artículo 2.2.3.2.7 del Decreto 1077 de 2015, considera como índice mínimo de Espacio Público Efectivo 15 m²/hab (antes artículo 14 Decreto 1504 de 1998). 
El déficit cuantitativo hace alusión a la carencia o insuficiente disponibilidad de elementos de espacio público con relación al número de habitantes permanentes del territorio. 
Es de vital importancia obtener el déficit de EP por UPZ ya que con esta información se genera una primera priorización de territorios en la ciudad que deben propender por acciones que permitan aumentar el espacio público efectivo y acercarse así a los estandares establecidos.</t>
  </si>
  <si>
    <t>x</t>
  </si>
  <si>
    <t>m²/hab</t>
  </si>
  <si>
    <t>Bianual</t>
  </si>
  <si>
    <t>DADEP</t>
  </si>
  <si>
    <t>2024</t>
  </si>
  <si>
    <t>X</t>
  </si>
  <si>
    <t xml:space="preserve">Para este indicador se debe tener en cuenta que el principal insumo es el reporte generado de espacio público efectivo para el año de referencia, en donde se encuentra la información del indicador de espacio público efectivo por UPZ;. una vez obtenida la información se debe:
1. Revisar de acuerdo a la normatividad vigente para la ciudad el estandar mínimo de EPE
2.  Con estos datos se deben realizar el cálculo del déficit, para esto se aplica la formula:
m² de EPE en UPZ deficitarias: m²/hab del estandar minimo  -   m² de EPE/hab para la vigencia por UPZ
3. De esta forma se obtiene el déficit presente en cada UPZ. 
4. En cada periodo de medición se debe verificar que este valor vaya disminuyendo a medida que se desarrolla la política. </t>
  </si>
  <si>
    <t>Documento de Reporte Técnico de Indicadores - Fuente: Departamento Administrativo Defensoría del Espacio Público
Normatividad vigente frente al estandar mínimo de espacio público efectivo para la ciudad
Población para las UPZ para la vigencia - Fuente: SDP</t>
  </si>
  <si>
    <t xml:space="preserve"> Subdirector de Registro Inmobiliario</t>
  </si>
  <si>
    <t>Departamento Administrativo de la Defensoria del Espacio Público</t>
  </si>
  <si>
    <t>Registro Inmobiliario</t>
  </si>
  <si>
    <t>3822510 ext. 1042</t>
  </si>
  <si>
    <t>FICHA TÉCNICA INDICADOR DE RESULTADO 1.2.</t>
  </si>
  <si>
    <t>Área de Espacio público total -EPT-</t>
  </si>
  <si>
    <t xml:space="preserve">1.2.1 Área de  Espacio público total -EPT-generado en  todos los tratamientos urbanísticos
1.2.2 Área de Espacio público total -EPT-  generado para conexión físico espacial con la ciudad-región
1.2.3 Área de  Espacio público total -EPT-generado como transición para la conexión urbana y rural
1.2.4 Área de Espacio público total -EPT- generado en suelo rural
1.2.5 Área de Espacio Público Total -EPT- generado e incorporado en áreas de la Estructura Ecológica Principal -EEP-
1.2.6 Área de Espacio público total -EPT- generado en áreas de suelos de protección por riesgos
</t>
  </si>
  <si>
    <t>Secretaría Distritral de Planeación</t>
  </si>
  <si>
    <t>El espacio público total de la ciudad es la sumatoria de los diferentes elementos que hacen parte del espacio público efectivo (parques, plazas, plazoletas y zonas verdes) y el espacio público no efectivo (sistema vial y Estructura Ecológica Principal). Este indicador es considerado para el DADEP como un indicador base que permite medir cómo esta Bogotá frente al sistema general de espacio público. Nace de la necesidad de tener un indicador que agrupa los elementos del espacio público que se encuentran en el espacio urbano.</t>
  </si>
  <si>
    <t xml:space="preserve"> </t>
  </si>
  <si>
    <t>m²</t>
  </si>
  <si>
    <t>2038</t>
  </si>
  <si>
    <t>Las metas no están definidas, teniendo en cuenta que la producción de espacio público no efectivo no se realizar bajo ningún estándar mínimo en cantidad de m2 por habitante; con la adopción de los proyectos territoriales para la generación de determinará que cantidad se espera generar anualmente</t>
  </si>
  <si>
    <t>Año 15</t>
  </si>
  <si>
    <t>Año 16</t>
  </si>
  <si>
    <t>Año 17</t>
  </si>
  <si>
    <t>Año 18</t>
  </si>
  <si>
    <t>Año 19</t>
  </si>
  <si>
    <t>Documento de Reporte Técnico de Indicadores - Departamento Administrativo Defensoría del Espacio Público
Área de Espacio Público generado en los tratamientos urbanísticos - Reportado por la SDP
Área de Espacio Público generado para conexión fisico espacial con la ciudad-region - Reportado por la SDP
Área de Espacio Público generado como transición para la conexión urbana y rural - Reportado por la SDP
Área de Espacio Público generado en suelo rural - Reportado por la SDP
Área de Espacio Público generado e incorporado en áreas de la EEP - Reportado por la SDA
Área de Espacio público generado e incorporados a través de un fondo creado - Reportado por 
Área de Espacio Público generado en áreas de suelos de protección por riesgos - Reportado por IDIGER</t>
  </si>
  <si>
    <t>GUILLERMO ENRIQUE ÁVILA BARRAGÁN</t>
  </si>
  <si>
    <t>Subdirector de Registro Inmobiliario</t>
  </si>
  <si>
    <t xml:space="preserve">FICHA TÉCNICA INDICADOR DE RESULTADO 2.1. </t>
  </si>
  <si>
    <t>Área de Espacios públicos restituidos para el uso, goce y disfrute de la ciudadanía</t>
  </si>
  <si>
    <t xml:space="preserve">2.1.1 Área de Espacio público total -EPT- restituido jurídicamente
2.1.2 Área de Espacio público efectivo -EPE-adecuado con accesibilidad universal y con estándares de acuerdo a las necesidades diferenciales de la ciudadanía
2.1.3 Área de Andenes adecuados de acuerdo a las necesidades diferenciales de la ciudadanía
2.1.4 Número de intervenciones socioculturales y artísticas en el espacio público total -EPT - para mejorar el uso, goce y disfrute para las mujeres
2.1.5 Área de Espacio público  total  -EPT intervenido físico-espacialmente para mejorar el uso, goce y disfrute para las mujeres
2.1.6 Número de intervenciones socioculturales en el espacio público para mejorar su uso, goce y disfrute para primera infancia, infancia, adolescencia, y personas mayores
2.1.7 Área de Espacio público  total  -EPT-intervenido físico-espacialmente para mejorar el uso, goce y disfrute para primera infancia, infancia, adolescencia, y personas mayores
2.1.8 Área de Espacio público total -EPT- adaptado de acuerdo a la pirámide de jerarquía de movilidad urbana
2.1.9 Área de Espacio público  total  -EPT- de Plazas fundacionales y espacio público en Sectores de Interés Cultural intervenidos físico-espacialmente
2.1.10 Número de intervenciones socioculturales para la recuperación de Espacio público -EPT- en Plazas Fundacionales y  Sectores de Interés Cultural
2.1.11 Área de Espacio público  total  -EPT-intervenido en Centros Poblados Rurales con características de multifuncionalidad en el diseño y calidad
2.1.12 Área de Espacio público total  -EPT- (Efectivo y No efectivo) clasificado como residual, remanente y/o culata intervenido físico espacialmente
2.1.13 Número de intervenciones socioculturalesy artísticas en Espacio público total  -EPT- clasificado como residual, remanente y/o culata
</t>
  </si>
  <si>
    <t>Este indicador da como resultado la cantidad de m² de espacio público restituido por diferentes fuentes para el uso, goce y disfrute de la ciudadanía desde diferentes dimensiones, sociales, fisicas, juridicas, culturales y ambientales.
Se miden los m² de espacio público total restituido, en donde esta restitución se enfoca en la generación de condiciones aptas para que todos los ciudadanos puedan acceder a espacios públicos inclusivos y accesibles.
El objetivo es que este número aumente y para finalizar el periodo contemplado de la política la ciudad cuente con la totalidad de su espacio público adecuado con accesibilidad universal, sea inclusivo y apropiado.</t>
  </si>
  <si>
    <t>Es necesario, dentro del desarrollo de las propuestas para la Recuperación, que determinar que áreas son objeto de intervención y cuáles ya están recuperadas; esta es una de las primeras etapas para el desarrollo de los productos.</t>
  </si>
  <si>
    <t>Para este indicador se debe tener en cuenta el reporte realizado por cada una de las entidades que intervienen en la restitución de espacio público que se proponen en este indicador.
La Información entregada debe estar georreferenciada con el fin de tener claro el área en m² de intevenciones y su localización en la ciudad donde se consigne la UPZ y la localidad.
Una vez recibida toda la información se debe realizar un registro sistematizado con el fin de agrupar la información disponible de las entidades encargadas.
Se revisará si hay sobreposición de información o traslapes.
Se realizará la suma final de la cantidad de m² restituidos para la ciudad, desagregando la información por localidad y UPZ.</t>
  </si>
  <si>
    <r>
      <t xml:space="preserve">Reporte de Espacio público restituido jurídicamente - Entidad encargada: DADEP
Reporte de Espacio Público adecuado con accesibilidad universal y con estándares - Entidad encargada: IDU
Reporte de andenes con estándares para diseño y construcción - Entidad encargada: IDU
Reporte de EP intervenido físico-espacialmente para mejorar el uso, goce y disfrute para las mujeres - </t>
    </r>
    <r>
      <rPr>
        <sz val="12"/>
        <color rgb="FFFF0000"/>
        <rFont val="Arial Narrow"/>
        <family val="2"/>
      </rPr>
      <t>Entidad encargada:</t>
    </r>
    <r>
      <rPr>
        <sz val="12"/>
        <rFont val="Arial Narrow"/>
        <family val="2"/>
      </rPr>
      <t xml:space="preserve"> 
Reporte de EP intervenido físico-espacialmente para mejorar el uso, goce y disfrute para primera infancia, infancia, adolescencia, y personas mayores - </t>
    </r>
    <r>
      <rPr>
        <sz val="12"/>
        <color rgb="FFFF0000"/>
        <rFont val="Arial Narrow"/>
        <family val="2"/>
      </rPr>
      <t xml:space="preserve">Entidad encargada: </t>
    </r>
    <r>
      <rPr>
        <sz val="12"/>
        <rFont val="Arial Narrow"/>
        <family val="2"/>
      </rPr>
      <t xml:space="preserve">
Reporte de Espacio público adaptado de acuerdo a la pirámide de jerarquía de movilidad urbana - Entidad encargada: IDU - SDM
Reporte de Plazas fundacionales y EP en Sectores de Interés Cultural intervenidos fisico-espacialmente - Entidad encargada: IDPC
Reporte de espacio público intervenido en centros poblados rurales  con características de multifuncionalidad en el diseño y calidad - Entidad encargada: SDP
Reporte de Espacios residuales, remanentes y culatas intervenidos física espacialmente- Entidad encargada: IDU</t>
    </r>
  </si>
  <si>
    <t>FICHA TÉCNICA INDICADOR DE RESULTADO 2.2.A.</t>
  </si>
  <si>
    <t xml:space="preserve"> Área  de espacio público natural y contruido recuperado, restaurado o rehabilitado para su uso, goce y disfrute desde sus funciones ecológicas, servicios ecosistémicos y conectividad</t>
  </si>
  <si>
    <t xml:space="preserve">2.2.1 Área de los elementos constitutivos naturales del Espacio público total -EPT-intervenidos con procesos de restauración ecológica
2.2.2 Área de  los elementos constitutivos naturales del Espacio público total -EPT- rehabilitados como productivos y prestadores de servicios ecosistémicos
2.2.3 Área de Espacio Público total -EPT- recuperado ambientalmente de corredores viales y alamedas
2.2.4 Áreas degradadas recuperadas de elementos constitutivos naturales del Espacio público total - EPT-
2.2.5 Área de  los elementos constitutivos naturales del espacio público total  - EPT- adecuados con estructuras ecoeficientes y sostenibles
2.2.6 Área de Espacio público total - EPT-renaturalizados
</t>
  </si>
  <si>
    <t>La recuperación, restauración y rehabilitación del espacio público se concibe desde el uso, goce y disfrute que los habitantes de la ciudad pueden hacer del mismo, especialmente desde sus funciones ecológicas, los servicios ecosistémicos que ofrece y las oportunidades de conectividad. Este indicador permite medir el número de metros cuadrados de espacio público natural que ha sido recuperado, restaurado y rehabilitado para su uso, goce y disfrute de la ciudadanía.</t>
  </si>
  <si>
    <t>Las metas no están definidas, teniendo en cuenta queno está definida el área suceptible para estas intervenciones; con la adopción de los proyectos territoriales se determinará que cantidad se espera recuperar anualmente</t>
  </si>
  <si>
    <t>Área de los elementos constitutivos naturales del espacio público intervenidos con procesos de restauración ecológica - SDA
Área de  los elementos constitutivos naturales del espacio público rehabilitados como productivos y prestadores de servicios ecosistémicos - SDA
Área de Espacio Público recuperado ambientalmente de corredores viales y alamedas - IDU - SDA - Jardin Botánico
Áreas degradadas recuperadas de elementos constitutivos naturales del Espacio Público - SDA
Área de  los elementos constitutivos naturales del espacio público adecuados con estructuras ecoeficientes y sostenibles - SDA EAAB
Área de Espacio público renaturalizados - SDA - Jard{in Botánico
Área de Espacio público con mejoras en su capacidad de absorción hídrica mediante zonas blandas (SUDS, suelos permeables, humedales) - SDA
Área de Espacio público adaptado bajo criterios de urbanismo sostenible - SDA</t>
  </si>
  <si>
    <t>FICHA TÉCNICA INDICADOR DE RESULTADO 2.2.B.</t>
  </si>
  <si>
    <t>Área de Espacio público total -EPT- adaptado al cambio climático y con capacidad de resiliencia</t>
  </si>
  <si>
    <t xml:space="preserve">2.2.7 Área de Espacio público total - EPT-  con mejoras en su capacidad de absorción hídrica mediante zonas blandas (SUDS, suelos permeables, humedales)
2.2.8  Área de Espacio  público total -EPT- o adaptado bajo criterios de urbanismo sostenible
2.2.9 Proyectos ejecutados en Espacio público total -EPT- para reducir  condiciones críticas de contaminación atmosférica y contaminación en el medio ambiente
</t>
  </si>
  <si>
    <t>Secretaría Distrital de Habitat</t>
  </si>
  <si>
    <t>El papel del espacio público frente a los riesgos socio-naturales y su papel en la adaptación de la ciudad al cambio climático permite definir los desafíos a los cuales responderá esta política para hacer del territorio Bogotano, un territorio resiliente. 
El indicador se utilizará para medir los metros cuadrados de espacio público intervenidos para la adaptación al cambio climático y con alta capacidad para la resiliencia.
Este indicador es importante para la politica de espacio público ya que evidencia como el espacio público genera condiciones óptimas para reducir la vulnerabilidad de la ciudad frente a eventos o fenomenos climáticos. Es importante que este número aumente, ya que así se genera una ciudad más resiliente frente al cambio climático.</t>
  </si>
  <si>
    <t>Metros cuadrados (m²)</t>
  </si>
  <si>
    <t>Es necesario, dentro del desarrollo de las propuestas para la Recuperación, que determinar que áreas son objeto de intervención y cuáles ya han sido intervenidas; esta es una de las primeras etapas para el desarrollo de los productos.</t>
  </si>
  <si>
    <t>Las metas no están definidas, teniendo en cuenta queno está definida el área suceptible para estas intervenciones; con la adopción de los proyectos territoriales se determinará que cantidad se espera intervenir anualmente</t>
  </si>
  <si>
    <t xml:space="preserve">Politica de Ecourbanismo - SDA
</t>
  </si>
  <si>
    <t>FICHA TÉCNICA INDICADOR DE RESULTADO 3.1.</t>
  </si>
  <si>
    <t>Ejecución de los productos para la consolidación del Sistema de Gestión del espacio público y Modelo de Gestión y Administración de la Política Distrital de Espacio Público</t>
  </si>
  <si>
    <t>Secretaria Distrital de Planeación</t>
  </si>
  <si>
    <t>El indicador proporcionará el avance en la consolidación del Sistema de Gestión del espacio público y Modelo de Gestión y Administración de la Política Pública Distrital de Espacio Público. 
Este indicador cobra importancia ya que permite evaluar el proceso de consolidacion del sistema de gestion del espacio público y modelo de gestion y Administracion de la Política Pública de Epacio Público de forma regular,  con el fin de consoildar la política.</t>
  </si>
  <si>
    <t>Acciones ejecutadas/Acciones programadas</t>
  </si>
  <si>
    <t>La construcción del indicador se efecuara a través de la cuantificación de las acciones implementadas y desarrolladas para la consolidación del Sistema de Gestión del espacio público y el Modelo de Gestión y Administración de la Política Pública Distrital de Espacio Público teniendo como base las acciones estipuladas en el Plan de Acción de la PDEP.</t>
  </si>
  <si>
    <t>Fuente de información reporte de actividades ejecutadas por cada una de las entidades encargadas de los productos.</t>
  </si>
  <si>
    <t>FICHA TÉCNICA INDICADOR DE RESULTADO 3.2.</t>
  </si>
  <si>
    <t>Área de espacio público total - EPT-incluido en el Plan Anualizado de Recuperación Integral - PARI, con recuperación física, ambiental, cultural y social</t>
  </si>
  <si>
    <t xml:space="preserve">3.2.1 Avance en la ejecución de iniciativas incluidas en el PARI para gestionar y financiar  recuperación integral de Espacio público total -EPT- 
3.2.2 Área de Espacio público total -EPT-  recuperado de acuerdo con lo establecido en el PARI
</t>
  </si>
  <si>
    <t>Este indicador se establece con el objetivo de evidenciar el avance en la inclusión de espacio público del Distrito en el Plan Anualizado de Recuperación Integral (PARI), para su recuperación física, ambiental, cultural y social.
El indicador va a dar cuenta de la cantidad de metros cuadrados que han sido intervenidos integralmente por medio del PARI. 
Este indicador debe aumentar año a año.</t>
  </si>
  <si>
    <t>Metros cuadrados</t>
  </si>
  <si>
    <t>(m²)</t>
  </si>
  <si>
    <t>Se debe tomar el dato de la cantidad de m² de EP recuperado (física, ambiental, cultural y social)  que se han priorizado por el PARI y realizar su sumatoria para presentar el indicador.</t>
  </si>
  <si>
    <t>La fuente de información de este indicador es la cantidad de m² de EP recuperado que se reporta al PARI y que debe ser consolidada por el DADEP</t>
  </si>
  <si>
    <t>3.3.5 Número de actos administrativos de Lineamientos para el aprovechamiento económico en espacios públicos producto de cesiones y recuperados (zonas bajo puentes, publicidad exterior visual, mobiliario urbano)</t>
  </si>
  <si>
    <t>3.3.6 Avance en la puesta en marcha y seguimiento de la red de espacios con potencial de aprovechamiento</t>
  </si>
  <si>
    <t>3.3.7 Avance en la implementación del Modelo de Aprovechamiento Económico en el Espacio Público del Distrito</t>
  </si>
  <si>
    <t>FICHA TÉCNICA INDICADOR DE RESULTADO 3.3.</t>
  </si>
  <si>
    <t>Avance en la ejecución de productos por fase asociados a experiencias colectivas de creación artística, recreación y deporte, pedagogía y construcción de ciudadanía  en el Espacio público total -EPT-</t>
  </si>
  <si>
    <t>3.3.1 Número de campañas y dinámicas que promuevan la apropiación, el uso, goce y disfrute del espacio público por parte de la ciudadanía
3.3.2 Área  de espacio público total -EPT- con implementación de nuevas tecnologías
3.3.3 Número de Procesos pedagógicos, de participación y divulgación con actores por enfoque y grupos con necesidades diferenciales
3.3.4 Número de espacios de participación y estrategias pedagógicas ejecutadas (talleres, actividades, convocatorias, concursos, cartillas...) que promuevan la construcción de ciudadanía.
3.3.5 Número de actos administrativos de Lineamientos para el aprovechamiento económico en espacios públicos producto de cesiones y recuperados (zonas bajo puentes, publicidad exterior visual, mobiliario urbano)
3.3.6 Avance en la puesta en marcha y seguimiento de la red de espacios con potencial de aprovechamiento
3.3.7 Avance en la implementación del Modelo de Aprovechamiento Económico en el Espacio Público del Distrito</t>
  </si>
  <si>
    <t>Defensoría del Espacio Público DADEP</t>
  </si>
  <si>
    <t>Secretaría de Desarrollo Económico</t>
  </si>
  <si>
    <t xml:space="preserve">Secretaría de Planeación </t>
  </si>
  <si>
    <t xml:space="preserve">El concepto de cultura ciudadana trae consigo una corresponsabilidad y correspondencia entre las relaciones cotidianas que se dan en la ciudad que expresan tradiciones, valores, habitos, y comportamientos, lo que implica una serie de acuerdos entre los mismos ciudadanos. Estas relaciones se dan en gran medida en los espacios públicos de las ciudades. 
Esta relación cultura ciudadana y espacio público mediada por la cultura hace que se deban desarrollar diferentes estrategias que permitan una adecuada apropiación del espacio público para su uso, goce y disfrute de todos los ciudadanos sin agredir al otro. 
De esta forma este indicador recoge los avances en la ejecución de proyectos de cultura ciudadana que promuevan una adecuada apropiación del espacio público.
</t>
  </si>
  <si>
    <t>Bi anual</t>
  </si>
  <si>
    <t>Año 20</t>
  </si>
  <si>
    <t>Para este indicador el Sector Cultura deberá llevar un inventario de las actividades realizadas en el EP en donde se tenga en cuenta la siguiente información:
- Tipo de actividad
- Población atendida
- Grupo poblacional 
A partir de este inventario se llevará el registro del número de proyectos realizados.
Teniendo este dato se constrasta con el número de proyectos que se encuentran planeados dentro de la PDEP y se establece la relación para el periodo a medir.</t>
  </si>
  <si>
    <t>Base de datos de actividades, programas, proyectos de cultuara ciudadana en espacio público del Sector Cultura - SDCRD
Proyectos programados por la PDEP - DADEP</t>
  </si>
  <si>
    <t xml:space="preserve">3.4 Área de Espacio público total - EPT- con potencial efectivo para el aprovechamiento económico </t>
  </si>
  <si>
    <t>FICHA TÉCNICA INDICADOR DE RESULTADO 3.4.</t>
  </si>
  <si>
    <t xml:space="preserve">3.4.1 Área de Espacio público total -EPT - recibido con condiciones físicas y funcionales para el aprovechamiento económico
3.4.2 Área de Espacio público total -EPT - habilitado para su uso con potencial de  aprovechamiento económico </t>
  </si>
  <si>
    <t>El aprovechamiento económico del espacio público es uno de los temas controversiales al momento de generar una regulación del espacio público, es así como para la Política Distrital de Espacio Público es de vital importancia hacer seguimiento a la implementación del modelo de aprovechamiento económico del espacio público que establece de forma concreta zonas de la ciudad para el aprovechamiento, las actividades que se pueden realizar, caracteriza agentes y establece temporalidades.
Con este indicador de resultado se desea tener la cantidad de metros cuadrados m² de espacio público que se va habilitando para el aprovechamiento económiico en la ciudad. 
Este indicador debe aumentar en el mediano plazo, sin embargo para el largo plazo debe ser estatico ya que al establecer las zonas para la totalidad de la ciudad estas serán las que se mantengan con el fin de establecer el espacio público que de forma adecuada será objeto de aprovechamiento económico.</t>
  </si>
  <si>
    <t>Para este indicador se tiene en cuenta la cantidad de m² recibidos ante el DADEP con condiciones fisicas y funcionales para la vigencia.
Adicionalmente se tendrá en cuenta la cantidad de m² de espacio público habilitado. 
Finalmente se realizará la sumatoria de estas dos áreas para tener el valor de los m² del presente indicador.</t>
  </si>
  <si>
    <t>Cantidad de m² recibidos - DADEP
Cantidad de m² habilitados - Secretaría de Desarrollo Económico</t>
  </si>
  <si>
    <t xml:space="preserve"> M² de Espacio público efectivo + M² de Espacio público No efectivo </t>
  </si>
  <si>
    <t xml:space="preserve"> Sumatoria M² de Espacio público efectivo -EPE- generado en UPZ deficitarias / Número de habitantes en UPZ deficitarias</t>
  </si>
  <si>
    <t>M² de Espacio público Efectivo -EPE- + M2 de Espacio público No Efectivo generado en todos los tratamientos urbanísticos</t>
  </si>
  <si>
    <t>M² de Espacio público Efectivo -EPE- + M² de Espacio público No Efectivo generado para conexión físico espacial con la ciudad-región</t>
  </si>
  <si>
    <t xml:space="preserve">M2 de Espacio público Efectivo - EPE- + M2 de Espacio público No Efectivo generado como transición para la conexión urbana y rural </t>
  </si>
  <si>
    <t>M2 de Espacio público Efectivo - EPE- + M2 de Espacio público No Efectivo generado en suelo rural</t>
  </si>
  <si>
    <t>M² de Espacio público Efectivo -EPE- + M2 de Espacio público No Efectivo generado en suelos de protección por riesgos</t>
  </si>
  <si>
    <t>M² de Espacio público Efectivo -EPE- generado e incorporado en áreas de la Estructura Ecológica Principal -EEP-</t>
  </si>
  <si>
    <t>M² de Espacio público efectivo + M² de Espacio público No efectivo restituidos para el uso, goce y disfrute de la ciudadanía</t>
  </si>
  <si>
    <t>No. de intervenciones socioculturales y artísticas en Espacio público Efectivo + No. de intervenciones socioculturales y artísticas en Espacio público No efectivo para mejorar el uso, goce y disfrute para las mujeres</t>
  </si>
  <si>
    <t>M2 Espacio público Efectivo + M2 Espacio público No efectivo intervenido físico-espacialmente para mejorar el uso, goce y disfrute para las mujeres</t>
  </si>
  <si>
    <t>No. de intervenciones socioculturales en Espacio público Efectivo + No. de intervenciones socioculturales  en Espacio público No efectivo para mejorar el uso, goce y disfrute para primera infancia, infancia, adolescencia, y personas mayores</t>
  </si>
  <si>
    <t>M² de Espacio público Efectivo + M² de Espacio público No efectivo intervenido físico-espacialmente para mejorar el uso, goce y disfrute para primera infancia, infancia, adolescencia, y personas mayores</t>
  </si>
  <si>
    <t xml:space="preserve">M² de Plazas fundacionales + M² de Espacio público Efectivo + M² de Espacio público No Efectivo en Sectores de Interés Cultural intervenidos físico-espacialmente </t>
  </si>
  <si>
    <t>No. de intervenciones socioculturales para la recuperación de Espacio público Efectivo + No. de intervenciones socioculturales para la recuperación de Espacio público No efectivo en Plazas Fundacionales y  Sectores de Interés Cultural</t>
  </si>
  <si>
    <t>M² de espacio público Efectivo + M² de espacio público No efectivo intervenido en Centros Poblados Rurales con características de multifuncionalidad en el diseño y calidad</t>
  </si>
  <si>
    <t xml:space="preserve">M² de Espacio público Efectivo clasificado como residual, remanente y/o culata  + M² de Espacio público No efectivo clasificado como residual, remanente y/o culata intervenido físicamente  para su recuperación y apropiación </t>
  </si>
  <si>
    <t xml:space="preserve">No. de intervenciones socioculturales y artísticas en Espacio público Efectivo clasificado como residual, remanente y/o culata + No. de intervenciones socioculturales y artísticas en Espacio público No efectivo clasificado como residual, remanente y/o culata para su recuperación y apropiación </t>
  </si>
  <si>
    <t>M²  de Espacio público natural + M²  de Espacio público construido  recuperado, restaurado y rehabilitado</t>
  </si>
  <si>
    <t>M² de elementos constitutivos naturales del Espacio público Efectivo + M² de elementos constitutivos naturales del Espacio público No efectivo  adecuados con estructuras ecoeficientes y sostenibles</t>
  </si>
  <si>
    <t>M² de Espacio público Efectivo + M² de Espacio público No efectivo naturalizados</t>
  </si>
  <si>
    <t>M² de Espacio público Efectivo + M² de Espacio público No efectivo adaptado al cambio climático con capacidad de resiliencia</t>
  </si>
  <si>
    <t>M² de Espacio público Efectivo + M² de Espacio público No efectivo con mejoras en capacidad de absorción hídrica mediante zonas blandas</t>
  </si>
  <si>
    <t>M² de Espacio público Efectivo + M² de Espacio público No efectivo adaptado bajo criterios de urbanismo sostenible</t>
  </si>
  <si>
    <t>No. de proyectos ejecutados en Espacio público Efectivo + No. de proyectos ejecutados en Espacio público No efectivo para reducir condiciones críticas de contaminación atmosférica y contaminación en el medio ambiente</t>
  </si>
  <si>
    <t>Sumatoria de Productos finalizados para  la consolidación del Sistema de Gestión del EP y Modelo de Gestión y Administración de la PDEP</t>
  </si>
  <si>
    <r>
      <t xml:space="preserve">Objetivo General de la Política Pública: </t>
    </r>
    <r>
      <rPr>
        <sz val="11"/>
        <rFont val="Arial Narrow"/>
        <family val="2"/>
      </rPr>
      <t xml:space="preserve">Aumentar la oferta cuantitativa y cualitativa de espacio público de Bogotá, garantizando su uso, goce y disfrute con acceso universal y la igualdad de oportunidades para toda la ciudadanía, reforzando su carácter estructurante como configurador del territorio y su valoración ciudadana. </t>
    </r>
  </si>
  <si>
    <t xml:space="preserve">2. Restituir jurídica, físico-espacial, ambiental, social y culturalmente, los espacios públicos en condición inadecuada para su uso, goce y disfrute por parte de la ciudadanía, teniendo en cuenta el acceso universal y la igualdad de oportunidades. </t>
  </si>
  <si>
    <t>Sumatoria de Actos administrativos de creación o modificación de lineamientos para la articulación y armonización de competencias, procesos administrativos y policivos entre entidades distritales que intervienen en el EP</t>
  </si>
  <si>
    <t>Sumatoria de capacitaciones que instruyan sobre el Modelo de Gestión de EP y del Modelo de Gestión y Administración de la PDEP</t>
  </si>
  <si>
    <t>m² de Espacio público total recuperado física, ambiental, cultural y socialmente</t>
  </si>
  <si>
    <t>Iniciativas del PARI ejecutadas anualmente / Total de iniciativas programadas anualmente*100</t>
  </si>
  <si>
    <t>No. de fases ejecutadas en el proceso de desarrollo de los productos relacionados con  procesos para la construcción de ciudadanía para el uso, goce y disfrute del Espacio público total -EPT-/Total de fases programadas*100</t>
  </si>
  <si>
    <t>Sumatoria de campañas  y Dinámicas que promuevan  la apropiación, el uso, goce y disfrute del espacio público ejecutadas</t>
  </si>
  <si>
    <t>M² de Espacio público Efectivo + M² de Espacio público No efectivo cualificados con tecnologías alternativas</t>
  </si>
  <si>
    <t>3.3.4 Número de espacios de participación y estrategias pedagógicas ejecutadas que promuevan la construcción de ciudadanía.</t>
  </si>
  <si>
    <t>Sumatoria de espacios de participación y Estrategias pedagógicas ejecutadas</t>
  </si>
  <si>
    <t>Acciones ejecutadas para la puesta en marcha y seguimiento de la Red/Total de acciones planeadas*100</t>
  </si>
  <si>
    <t>Acciones ejecutadas para la implementación del Modelo/Total de acciones planeadas*100</t>
  </si>
  <si>
    <t>Porcentaje de avance en el diseño de batería de indicadores</t>
  </si>
  <si>
    <t>Indicadores cuantitativos y cualitativos aplicados  según periodicidad definida/Total de indicadores cualitativos y cuantitativos diseñados*100</t>
  </si>
  <si>
    <t>m² de Espacio público efectivo -EPE- en UPZ deficitarias: m²/hab del estándar mínimo  -  m² de EPE/hab para la vigencia por UPZ</t>
  </si>
  <si>
    <t>Sumatoria de m² de Espacio público total -EPT- adaptado de acuerdo a  cada una de las categorías de la pirámide de jerarquía de movilidad urbana</t>
  </si>
  <si>
    <t>Para este indicador se debe tener en cuenta que el principal insumo es el reporte generado de espacio público total para el año de referencia.
Adicionalmente, se debe tener en cuenta la información reportada por cada uno de los indicadores de producto que se referenciaron con el fin de reportar la totalidad de la información. Esta información se debe solicitar en formato alfanumérico y en formato shape con el fin de eliminar traslapes y sobreposiciones de información y así entregar un valor confiable.
Luego de eliminar sobreposiciones y traslapes se debe realizar los cálculos del espacio público total por UPZ y total para Bogotá.
Finalmente se contrasta el valor obtenido con los reportados con anterioridad para evidenciar que este valor aumente.
Las metas anuales se definirán en el año 1 de implementación, teniendo en cuenta los proyectos de generación de espacio público que se programen para ejecución una vez adoptada la Política.</t>
  </si>
  <si>
    <t>La construcción de este indicador se efectua a través de un análisis espacial de los espacios públicos naturales que se recuperan, restauran y rehabilitan y son espacios aptos para el uso, goce y disfrute de los ciudadanos con actividades que no impacten de manera negativa el espacio natural.
La información reportada debera pasar por un proceso de depuración para eliminar sobre posiciones y así tener el resultado del area neta intervenida.
Las metas anuales se definirán en el año 1 de implementación, teniendo en cuenta que para la ejecución de los proyectos espacio público natural deberá definirse, como primer paso, la viabilidad de intervención en estas zonas, una vez adoptada la Política.</t>
  </si>
  <si>
    <t>Para este indicador se tienen en cuenta todas las intervenciones generadas en el espacio público bajo los criterios de urbanismo sostenible. Esta información debe corresponder con la información que reposa en la Politica de Ecourbanismo sobre las intervenciones en espacios públicos.
Tener en cuenta las acciones /intervenciones generadas por la SDA, SDHT, JBB.
Realizar análisis espacial para normalizar la información, depurarla para evitar duplicidad y sobreposición de datos para el cálculo.
Las metas anuales se definirán en el año 1 de implementación, teniendo en cuenta que para la ejecución de los proyectos espacio público natural deberá definirse, como primer paso, la viabilidad de intervención en estas zonas, una vez adoptada la Política.</t>
  </si>
  <si>
    <t>2.1.1 Espacio público total -EPT- (Efectivo y No Efectivo) restituido jurídicamente para garantizar su goce, uso y disfrute por parte de la ciudadanía y para la ejecución de actividades artísticas y culturales con accesibilidad universal</t>
  </si>
  <si>
    <t>2.1.2 Espacio público efectivo -EPE- adecuado para garantizar su uso, goce y disfrute con accesibilidad universal y para la ejecución de actividades artísticas y culturales, con estándares de acuerdo a las necesidades diferenciales de la ciudadanía</t>
  </si>
  <si>
    <t>2.1.5 Espacio público  total  -EPT- (Efectivo y No Efectivo) intervenido físico espacialmente con enfoque de género y para la ejecución de actividades artísticas y culturales</t>
  </si>
  <si>
    <t>2.1.7 Espacio público  total  -EPT- (Efectivo y No Efectivo) intervenido físico espacialmente de acuerdo a las necesidades diferenciales de los grupos etarios y para la ejecución de actividades artísticas y culturales</t>
  </si>
  <si>
    <t>2.1.9 Espacio público  total  --EPT- (Efectivo y No efectivo) recuperado con intervenciones físico espaciales en Plazas fundacionales y Sectores de Interés Cultural y para la ejecución de actividades artísticas y culturales</t>
  </si>
  <si>
    <t>2.1.11 Espacio público total  -EPT- (Efectivo y No efectivo) recuperado en Centros Poblados Rurales con características de multifuncionalidad en el diseño y calidad y para la ejecución de actividades artísticas y culturales</t>
  </si>
  <si>
    <t xml:space="preserve"> 2.1.12 Espacio público total  -EPT- (Efectivo y No efectivo) clasificado como residual, remanente y/o culata intervenido físico espacialmente para su recuperación y apropiación y para la ejecución de actividades artísticas y culturales</t>
  </si>
  <si>
    <t>3.3.3 Número de iniciativas artísticas, sociales y culturales con actores por enfoque y grupos con necesidades diferenciales</t>
  </si>
  <si>
    <t xml:space="preserve">Planeación
</t>
  </si>
  <si>
    <t xml:space="preserve">Secretaria Distrital de Planeación
</t>
  </si>
  <si>
    <t xml:space="preserve">Dirección del Taller de Espacio Público
</t>
  </si>
  <si>
    <t xml:space="preserve">Mónica Ocampo Villegas
</t>
  </si>
  <si>
    <t xml:space="preserve">3104363967
</t>
  </si>
  <si>
    <t>Subdirección de Arte, Cultura y Patrimonio
Asesor de la Subdirección General de Desarrollo Urbano</t>
  </si>
  <si>
    <t>Maria Claudia Ferrer
Lázaro Andrés Trujillo Mosquera</t>
  </si>
  <si>
    <t>maria.ferrer@scrd.gov.co
lazaro.trujillo@idu.gov.co</t>
  </si>
  <si>
    <t>Asesor de la Subdirección General de Desarrollo Urbano</t>
  </si>
  <si>
    <t>Subsecretaría General</t>
  </si>
  <si>
    <t>Patricia Álvarez</t>
  </si>
  <si>
    <t>calvarez@jbb.gov.co</t>
  </si>
  <si>
    <t xml:space="preserve">
Jardín Botánico de Bogotá</t>
  </si>
  <si>
    <t xml:space="preserve">Secretaria Distrital de Ambiente
Jardín Botánico de Bogotá
Instituto Distrital de Recreación y Deportes
Empresa de Acueducto y Alcantarillado de Bogotá
Instituto de Desarrollo Urbano </t>
  </si>
  <si>
    <t xml:space="preserve">
3108074346</t>
  </si>
  <si>
    <t>Secretaria Distrital del Hábitat</t>
  </si>
  <si>
    <t>Armando Ojeda Acosta</t>
  </si>
  <si>
    <t>aojedaa@habitatbogota.gov.co</t>
  </si>
  <si>
    <t xml:space="preserve">Desarrollo Económico, Industria y Turismo
Movilidad
Gobierno
Cultura, Recreación y Deporte </t>
  </si>
  <si>
    <t>2.1.12 Espacio público total  -EPT- (Efectivo y No efectivo) clasificado como residual, remanente y/o culata intervenido físico espacialmente para su recuperación y apropiación y para la ejecución de actividades artísticas y culturales</t>
  </si>
  <si>
    <t>Movilidad
Gobierno
Salud
Mujer
Integración Social
Cultura, Recreación y Deporte</t>
  </si>
  <si>
    <t>Unidades de Rehabilitación y Mantenimiento Vial
Alcaldías Locales
Secretaría Distrital de Salud
Secretaría Distrital de Mujer
Secretaría Distrital de Integración Social
Secretaría de Cultura, Recreación y Deporte</t>
  </si>
  <si>
    <t xml:space="preserve">Dirección UMV
Alcaldías Locales
Despacho Secretaría de Salud
Subsecretaria de Fortalecimiento de Capacidades y Oportunidades
Despacho Secretaría de Integración SocialDirección de Arte, Cultura y Patrimonio </t>
  </si>
  <si>
    <t>Álvaro Sandoval Reyes
-
Luis Gonzalo Morales Sánchez
Claudia Alejandra Gelvez
Cristina Vélez Valencia
Maria Claudia Ferrer</t>
  </si>
  <si>
    <t>3779550
-
3649090
3169001
3808380
3274850</t>
  </si>
  <si>
    <t>atencionalciudadano@umv.gov.co
-
lmorales@saludcapital.gov.co
cgelvez@sdmujer.gov.co 
cvelez@sdis.gov.co
maria.ferrer@scrd.gov.co</t>
  </si>
  <si>
    <t xml:space="preserve">
Gobierno
Salud
Mujer
Integración Social
Cultura, Recreación y Deporte</t>
  </si>
  <si>
    <t xml:space="preserve">
Alcaldías Locales
Secretaría Distrital de Salud
Secretaría Distrital de Mujer
Secretaría Distrital de Integración Social
Secretaría de Cultura, Recreación y Deporte</t>
  </si>
  <si>
    <t xml:space="preserve">Dirección UMV
Alcaldías Locales
Despacho Secretaría de Salud
Subsecretaria de Fortalecimiento de Capacidades y Oportunidades
Despacho Secretaría de Integración Social
Dirección de Arte, Cultura y Patrimonio </t>
  </si>
  <si>
    <t xml:space="preserve">
Alcaldías Locales
Despacho Secretaría de Salud
Subsecretaria de Fortalecimiento de Capacidades y Oportunidades
Despacho Secretaría de Integración Social 
Dirección de Arte, Cultura y Patrimonio </t>
  </si>
  <si>
    <t xml:space="preserve">
-
Luis Gonzalo Morales Sánchez
Claudia Alejandra Gelvez
Cristina Vélez Valencia
Maria Claudia Ferrer</t>
  </si>
  <si>
    <t xml:space="preserve">
-
3649090
3169001
3808380
3274850</t>
  </si>
  <si>
    <t xml:space="preserve">
-
lmorales@saludcapital.gov.co
cgelvez@sdmujer.gov.co 
cvelez@sdis.gov.co
maria.ferrer@scrd.gov.co</t>
  </si>
  <si>
    <t>Instituto Distrital de Patrimonio Cultural
Secretaría de Cultura, Recreación y Deporte</t>
  </si>
  <si>
    <t xml:space="preserve">Dirección UMV
Alcaldías Locales
Despacho Secretaría de Salud
Subsecretaria de Fortalecimiento de Capacidades y Oportunidades
Despacho Secretaría de Integración Social
</t>
  </si>
  <si>
    <t xml:space="preserve">Dirección IDPC
Dirección de Arte, Cultura y Patrimonio </t>
  </si>
  <si>
    <t>José Andrés Duarte
Maria Claudia Ferrer</t>
  </si>
  <si>
    <t>2170711
3274850</t>
  </si>
  <si>
    <t>jose.duarte@idt.gov.co
maria.ferrer@scrd.gov.co</t>
  </si>
  <si>
    <t xml:space="preserve">Instituto Distrital de Recreación y Deporte
Secretaría de Cultura, Recreación y Deporte
</t>
  </si>
  <si>
    <t xml:space="preserve">Oficina Asesora de Planeación
Dirección de Arte, Cultura y Patrimonio 
</t>
  </si>
  <si>
    <t xml:space="preserve">Martha Rodríguez Martínez
Maria Claudia Ferrer
</t>
  </si>
  <si>
    <t xml:space="preserve">3106967796
3274850
</t>
  </si>
  <si>
    <t xml:space="preserve">martha.rodriguez@idrd.gov.co
maria.ferrer@scrd.gov.co
</t>
  </si>
  <si>
    <t xml:space="preserve">Dirección UMV
Alcaldías Locales
Despacho Secretaría de Salud
Subsecretaria de Fortalecimiento de Capacidades y Oportunidades
Despacho Secretaría de Integración Social 
Dirección de Arte, Cultura y Patrimonio </t>
  </si>
  <si>
    <t>Secretaria Distrital de Planeación
Instituto Distrital de Recreación y Deportes
Jardín Botánico de Bogotá
Empresa de Acueducto y Alcantarillado de Bogotá</t>
  </si>
  <si>
    <t>Dirección del Taller de Espacio Público
Oficina Asesora de Planeación
Subsecretaría General
Asesor EAAB</t>
  </si>
  <si>
    <t>Mónica Ocampo Villegas
Martha Rodríguez Martínez
Patricia Álvarez
Mónica Garcés Pedroza</t>
  </si>
  <si>
    <t>3104363967
3106967796
3108074346
3125872548</t>
  </si>
  <si>
    <t>mocampov@sdp.gov.co
martha.rodriguez@idrd.gov.co
calvarez@jbb.gov.co
mpedrozag@acueducto.com.co</t>
  </si>
  <si>
    <t>Gobierno
Ambiente</t>
  </si>
  <si>
    <t>Departamento Administrativo de la Defensoría del Espacio Público
Jardín Botánico de Bogotá
Empresa de Acueducto y Alcantarillado de Bogotá</t>
  </si>
  <si>
    <t>Subdirección de Registro Inmobiliario
Subsecretaría General
Asesor EAAB</t>
  </si>
  <si>
    <t>Guillermo Enrique Ávila Barragán
Patricia Álvarez
Mónica Garcés Pedroza</t>
  </si>
  <si>
    <t>3822510
3108074346
3125872548</t>
  </si>
  <si>
    <t>gavila@dadep.gov.co
calvarez@jbb.gov.co
mpedrozag@acueducto.com.co</t>
  </si>
  <si>
    <t>Secretaria Distrital de Planeación
Instituto Distrital de Recreación y Deportes
Jardín Botánico de Bogotá
Instituto Distrital de Gestión de Riesgos y Cambio Climático
Instituto de Desarrollo Urbano
Departamento Administrativo de la Defensoría del Espacio Público</t>
  </si>
  <si>
    <t>Dirección del Taller de Espacio Público
Oficina Asesora de Planeación
Subsecretaría General
Subdirector Reducción del Riesgo y Adaptación al Cambio Climático
Asesor de la Subdirección General de Desarrollo Urbano
Subdirección de Registro Inmobiliario</t>
  </si>
  <si>
    <t>Mónica Ocampo Villegas
Martha Rodríguez Martínez
Patricia Álvarez
Danilo Ruiz Plazas
Lázaro Andrés Trujillo Mosquera
Guillermo Enrique Ávila Barragán</t>
  </si>
  <si>
    <t>3104363967
3106967796
3108074346
3232104842
3153298783
3822510</t>
  </si>
  <si>
    <t>mocampov@sdp.gov.co
martha.rodriguez@idrd.gov.co
calvarez@jbb.gov.co
druiz@idiger.gov.co
lazaro.trujillo@idu.gov.co
gavila@dadep.gov.co</t>
  </si>
  <si>
    <t>Subsecretaria de Fortalecimiento de Capacidades y Oportunidades
Subdirección de Arte, Cultura y Patrimonio 
Dirección UAEC
Asesor de la Subdirección General de Desarrollo Urbano</t>
  </si>
  <si>
    <t>Claudia Alejandra Gelvez Ramírez
María Claudia Ferrer
Olga Lucía López
Lázaro Andrés Trujillo Mosquera</t>
  </si>
  <si>
    <t>cgelvez@sdmujer.gov.co
maria.ferrer@scrd.gov.co
 _
lazaro.trujillo@idu.gov.co</t>
  </si>
  <si>
    <t>Instituto Distrital de Recreación y Deportes
Secretaria Distrital de la Mujer
Secretaria Distrital de Ambiente
Jardín Botánico de Bogotá
Instituto Distrital de Gestión de Riesgos y Cambio Climático
Instituto Distrital de la Participación y Acción Comunal
Departamento Administrativo de la Defensoría del Espacio Público</t>
  </si>
  <si>
    <t>Educación
Movilidad
Mujer
Ambiente
Gobierno</t>
  </si>
  <si>
    <t>Secretaría Distrital de Educación
Secretaría Distrital de Movilidad
Secretaría Distrital de la Mujer
Secretaría Distrital de Ambiente
Jardín Botánico de Bogotá
Instituto Distrital de Protección y Bienestar Animal
Instituto Distrital de la Participación y Acción Comunal</t>
  </si>
  <si>
    <t xml:space="preserve">Instituto para la Economía Social
Instituto de Desarrollo Urbano
Secretaria Distrital de Gobierno
Secretaría de Cultura, Recreación y Deporte
</t>
  </si>
  <si>
    <t xml:space="preserve"> Dirección IPES
Asesor de la Subdirección General de Desarrollo Urbano
Subsecretaría de Asuntos Locales
Subdirección de Arte, Cultura y Patrimonio</t>
  </si>
  <si>
    <t xml:space="preserve">Gladys Valero
Lázaro Andrés Trujillo Mosquera
Iván Casa Ruiz
Maria Claudia Ferrer </t>
  </si>
  <si>
    <t>mgvalero@ipes.gov.co
lazaro.trujillo@idu.gov.co
ivan.casas@gobiernobogota.gov.co  
maria.ferrer@scrd.gov.co</t>
  </si>
  <si>
    <t>2976030
3153298783
3387000 Ext. 4110 - 4111
3274850</t>
  </si>
  <si>
    <t xml:space="preserve">Gobierno
Desarrollo Económico, Industria y Turismo
Cultura, Recreación y Deporte </t>
  </si>
  <si>
    <t xml:space="preserve">Desarrollo Económico, Industria y Turismo
Movilidad
Gobierno 
Cultura, Recreación y Deporte </t>
  </si>
  <si>
    <t>Secretaria Distrital de Gobierno
Instituto para la Economía Social
Secretaría de Cultura, Recreación y Deporte</t>
  </si>
  <si>
    <t xml:space="preserve">Instituto para la Economía Social
Instituto de Desarrollo Urbano
Secretaria Distrital de Gobierno </t>
  </si>
  <si>
    <t>Instituto para la Economía Social
Instituto de Desarrollo Urbano
Secretaria Distrital de Gobierno
Instituto de Turismo
Secretaría de Cultura, Recreación y Deporte</t>
  </si>
  <si>
    <t>Subsecretaría de Asuntos Locales
Dirección IPES
Subdirección de Arte, Cultura y Patrimonio</t>
  </si>
  <si>
    <t xml:space="preserve"> Dirección IPES
Subsecretaria de 
Asesor de la Subdirección General de Desarrollo Urbano
Subsecretaría de Asuntos Locales
Subdirección de Arte, Cultura y Patrimonio</t>
  </si>
  <si>
    <t xml:space="preserve">Iván Casa Ruiz
Gladys Valero
Maria Claudia Ferrer </t>
  </si>
  <si>
    <t>3387000 Ext. 4110 - 4111
2976030
3274850</t>
  </si>
  <si>
    <t>ivan.casas@gobiernobogota.gov.co 
mgvalero@ipes.gov.co
maria.ferrer@scrd.gov.co</t>
  </si>
  <si>
    <t xml:space="preserve"> Dirección IPES
Subsecretaria de 
Asesor de la Subdirección General de Desarrollo Urbano
Subsecretaría de Asuntos Locales
Dirección General
Subdirección de Arte, Cultura y Patrimonio</t>
  </si>
  <si>
    <t xml:space="preserve">Gladys Valero
Lázaro Andrés Trujillo Mosquera
Iván Casas Ruiz
Andrés Calderón 
Maria Claudia Ferrer </t>
  </si>
  <si>
    <t>2976030
3153298783
3387000 Ext. 4110 - 4111
2170711 Ext. 112
3274850</t>
  </si>
  <si>
    <t>mgvalero@ipes.gov.co
maria.ferrer@scrd.gov.co
lazaro.trujillo@idu.gov.co
ivan.casas@gobiernobogota.gov.co  
andres.calderon@idt.gov.co</t>
  </si>
  <si>
    <t>mgvalero@ipes.gov.co 
maria.ferrer@scrd.gov.co
lazaro.trujillo@idu.gov.co
ivan.casas@gobiernobogota.gov.co  
andres.calderon@idt.gov.co</t>
  </si>
  <si>
    <t xml:space="preserve">Sumatoria de iniciativas artísticas, sociales y culturales con actores por enfoque y grupos con necesidades diferenciales </t>
  </si>
  <si>
    <t>Subdirección de Arte, Cultura y Patrimonio
Subdirección de Registro Inmobiliario</t>
  </si>
  <si>
    <t>María Claudia Ferrer
Guillermo Enrique Ávila Barragán</t>
  </si>
  <si>
    <t>maria.ferrer@scrd.gov.co
gavila@dadep.gov.co</t>
  </si>
  <si>
    <t>POLÍTICA PÚBLICA DISTRITAL DE ESPACIO PÚBLICO</t>
  </si>
  <si>
    <t>3.1.5 Seguimiento y reporte de resultados de los instrumentos operativos de planeación ambiental de corto plazo del Plan de Gestión Ambiental</t>
  </si>
  <si>
    <t>3.1.5 Seguimiento instrumentos de PGA</t>
  </si>
  <si>
    <t>No. de reportes anuales de instrumentos operativos de planeación ambiental de corto plazo de PGA</t>
  </si>
  <si>
    <t>Subdirección de Políticas y planes ambientales</t>
  </si>
  <si>
    <t xml:space="preserve">Rosanna Sanfeliu Giamio </t>
  </si>
  <si>
    <t>rosanna.sanfeliu@ambientebogota.gov.co</t>
  </si>
  <si>
    <t>3.1.1 Actos administrativos para los lineamientos para establecer las condiciones óptimas de diseño y construcción de la generación, recuperación y sostenibilidad del espacio público
3.1.2 Instrumentos de planeación, gestión y financiación para la generación, recuperación y sostenibilidad del espacio público
3.1.3 Actos administrativos de creación o modificación de lineamientos para la articulación y armonización de competencias, procesos administrativos y policivos entre entidades distritales que intervienen en el EP
3.1.4 Capacitaciones para la apropiación e implementación del Modelo de Gestión de EP y del Modelo de Gestión y Administración de la PDEP
3.1.5 Seguimiento y reporte de resultados de los instrumentos operativos de planeación ambiental de corto plazo del Plan de Gestión Ambiental
3.1.6 Diseño del sistema de seguimiento a indicadores de espacio público
3.1.7 Aplicación de batería de indicadores cuantitativos y cualitativos del espacio público
3.1.8 Medición de transformaciones culturales en el  espacio público según lineamientos de intervención de la PDEP
3.1.9 Seguimiento y evaluación de  la gestión de operadores y gestores institucionales para la ejecución del plan de acción de la Política Distrital de Espacio Público
3.1.10 Área de  Espacio público total - EPT-, Bienes fiscales, bienes afectos a uso público, áreas verdes y comunales escriturados e incorporados al inventario de Espacio Público</t>
  </si>
  <si>
    <t>Subdirección de Políticas y planes ambientales
Dirección del Taller de Espacio Público</t>
  </si>
  <si>
    <t>Rosanna Sanfeliu Giamio
Mónica Ocampo Villegas</t>
  </si>
  <si>
    <t>3778837
3104363967</t>
  </si>
  <si>
    <t>rosanna.sanfeliu@ambientebogota.gov.co
mocampov@sdp.gov.co</t>
  </si>
  <si>
    <t>Rosanna Sanfeliu Giamio</t>
  </si>
  <si>
    <t xml:space="preserve">Subdirección de Políticas y planes ambientales
Subsecretaría General
Oficina Asesora de Planeación
Asesor EAAB
Asesor de la Subdirección General de Desarrollo Urbano; </t>
  </si>
  <si>
    <t xml:space="preserve">
Rosanna Sanfeliu Giamio
Patricia Álvarez
Martha Rodríguez Martínez
Mónica Garcés Pedroza
Lázaro Andrés Trujillo Mosquera; </t>
  </si>
  <si>
    <t xml:space="preserve">3778837
3108074346
3106967796
3125872548
3153298783; </t>
  </si>
  <si>
    <t xml:space="preserve">rosanna.sanfeliu@ambientebogota.gov.co
calvarez@jbb.gov.co
martha.rodriguez@idrd.gov.co
mpedrozag@acueducto.com.co
lazaro.trujillo@idu.gov.co; </t>
  </si>
  <si>
    <t>Oficina Asesora de Planeación
Subsecretaria de Fortalecimiento de Capacidades y Oportunidades
Subdirección de Políticas y planes ambientales
Subsecretaría General;
Subdirector Reducción del Riesgo y Adaptación al Cambio Climático
Dirección IDPAC
Subdirección de Registro Inmobiliario</t>
  </si>
  <si>
    <t>Martha Rodríguez Martínez
Claudia Alejandra Gelvez Ramírez
Rosanna Sanfeliu Giamio
Patricia Álvarez
Danilo Ruiz Plazas
Antonio Hernández Llamas
Guillermo Enrique Ávila Barragán</t>
  </si>
  <si>
    <t>3106967796
3169001
3778837
3108074346
3232104842
2417900 ext. 110
3822510</t>
  </si>
  <si>
    <t>martha.rodriguez@idrd.gov.co
cgelvez@sdmujer.gov.co
rosanna.sanfeliu@ambientebogota.gov.co
calvarez@jbb.gov.co
druiz@idiger.gov.co
ahernandez@participacionbogota.gov.co
gavila@dadep.gov.co</t>
  </si>
  <si>
    <t>Despacho Secretaría Distrital de Educación 
Despacho Secretaría Distrital de Movilidad
Subsecretaria de Fortalecimiento de Capacidades y Oportunidades
Subdirección de Políticas y planes ambientales
Subsecretaría General
Dirección IDBYPA
Dirección IDPAC</t>
  </si>
  <si>
    <t>Claudia Puentes Riaño
Ingrid Portilla
Claudia Alejandra Gelvez Ramírez
Rosanna Sanfeliu Giamio
Patricia Álvarez
Clara Lucía Sandoval
Antonio Hernández Llamas</t>
  </si>
  <si>
    <t>3241000
3649400
3169001
3778837
3108074346
6477117
2417900 ext. 110</t>
  </si>
  <si>
    <t xml:space="preserve"> 
 -
iportilla@movilidadbogota.gov.co
cgelves@sdmujer.gov.co
rosanna.sanfeliu@ambientebogota.gov.co
calvarez@jbb.gov.co
proteccionanimal@alcaldiabogota.gov.co
ahernandez@participacionbogota.gov.co</t>
  </si>
  <si>
    <t xml:space="preserve"> 
 -
iportilla@movilidadbogota.gov.co
cgelves@sdmujer.gov.co
rosanna.sanfeliu@ambientebogota.gov.co
calvarez@jbb.gov.co
proteccionanimal@alcaldiabogota.gov.co</t>
  </si>
  <si>
    <t>3241000
3649400
3169001
3778837
3108074346
6477117</t>
  </si>
  <si>
    <t>Claudia Puentes Riaño
Ingrid Portilla
Claudia Alejandra Gelvez Ramírez
Rosanna Sanfeliu Giamio
Patricia Álvarez
Clara Lucía Sandoval</t>
  </si>
  <si>
    <t>Despacho Secretaría Distrital de Educación 
Despacho Secretaría Distrital de Movilidad
Subsecretaria de Fortalecimiento de Capacidades y Oportunidades
Subdirección de Políticas y planes ambientales
Subsecretaría General
Dirección IDBYPA</t>
  </si>
  <si>
    <t>Documento CONPES Distrital No: 06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</si>
</sst>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quot;$&quot;\ #,##0;\-&quot;$&quot;\ #,##0"/>
    <numFmt numFmtId="165" formatCode="_ * #,##0.00_ ;_ * \-#,##0.00_ ;_ * &quot;-&quot;??_ ;_ @_ "/>
    <numFmt numFmtId="166" formatCode="_-* #,##0\ &quot;Pts&quot;_-;\-* #,##0\ &quot;Pts&quot;_-;_-* &quot;-&quot;\ &quot;Pts&quot;_-;_-@_-"/>
    <numFmt numFmtId="167" formatCode="_-* #,##0\ _P_t_s_-;\-* #,##0\ _P_t_s_-;_-* &quot;-&quot;\ _P_t_s_-;_-@_-"/>
    <numFmt numFmtId="168" formatCode="#.##000"/>
    <numFmt numFmtId="169" formatCode="\$#,#00"/>
    <numFmt numFmtId="170" formatCode="%#,#00"/>
    <numFmt numFmtId="171" formatCode="#,#00"/>
    <numFmt numFmtId="172" formatCode="#.##0,"/>
    <numFmt numFmtId="173" formatCode="\$#,"/>
    <numFmt numFmtId="174" formatCode="\$#,##0.00\ ;\(\$#,##0.00\)"/>
    <numFmt numFmtId="175" formatCode="#,##0.000;\-#,##0.000"/>
    <numFmt numFmtId="176" formatCode="_ [$€-2]\ * #,##0.00_ ;_ [$€-2]\ * \-#,##0.00_ ;_ [$€-2]\ * &quot;-&quot;??_ "/>
    <numFmt numFmtId="177" formatCode="_(* #,##0_);_(* \(#,##0\);_(* &quot;-&quot;??_);_(@_)"/>
    <numFmt numFmtId="178" formatCode="#,##0.0"/>
  </numFmts>
  <fonts count="37">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12"/>
      <color indexed="24"/>
      <name val="Modern"/>
      <family val="3"/>
      <charset val="255"/>
    </font>
    <font>
      <b/>
      <sz val="18"/>
      <color indexed="24"/>
      <name val="Modern"/>
      <family val="3"/>
      <charset val="255"/>
    </font>
    <font>
      <b/>
      <sz val="12"/>
      <color indexed="24"/>
      <name val="Modern"/>
      <family val="3"/>
      <charset val="255"/>
    </font>
    <font>
      <sz val="12"/>
      <name val="Arial Narrow"/>
      <family val="2"/>
    </font>
    <font>
      <b/>
      <sz val="11"/>
      <name val="Arial Narrow"/>
      <family val="2"/>
    </font>
    <font>
      <b/>
      <sz val="12"/>
      <color theme="0"/>
      <name val="Arial Narrow"/>
      <family val="2"/>
    </font>
    <font>
      <sz val="11"/>
      <name val="Arial Narrow"/>
      <family val="2"/>
    </font>
    <font>
      <b/>
      <sz val="12"/>
      <name val="Arial Narrow"/>
      <family val="2"/>
    </font>
    <font>
      <u/>
      <sz val="10"/>
      <color indexed="12"/>
      <name val="Arial"/>
      <family val="2"/>
    </font>
    <font>
      <sz val="12"/>
      <color theme="0"/>
      <name val="Arial Narrow"/>
      <family val="2"/>
    </font>
    <font>
      <sz val="11"/>
      <color theme="1"/>
      <name val="Arial Narrow"/>
      <family val="2"/>
    </font>
    <font>
      <sz val="12"/>
      <color theme="1"/>
      <name val="Arial Narrow"/>
      <family val="2"/>
    </font>
    <font>
      <b/>
      <sz val="12"/>
      <color theme="1"/>
      <name val="Arial Narrow"/>
      <family val="2"/>
    </font>
    <font>
      <b/>
      <i/>
      <sz val="12"/>
      <name val="Arial Narrow"/>
      <family val="2"/>
    </font>
    <font>
      <u/>
      <sz val="12"/>
      <name val="Arial Narrow"/>
      <family val="2"/>
    </font>
    <font>
      <i/>
      <sz val="12"/>
      <color theme="1"/>
      <name val="Arial Narrow"/>
      <family val="2"/>
    </font>
    <font>
      <i/>
      <sz val="12"/>
      <name val="Arial Narrow"/>
      <family val="2"/>
    </font>
    <font>
      <b/>
      <sz val="11"/>
      <color theme="1"/>
      <name val="Arial Narrow"/>
      <family val="2"/>
    </font>
    <font>
      <sz val="11"/>
      <name val="Calibri"/>
      <family val="2"/>
      <scheme val="minor"/>
    </font>
    <font>
      <sz val="11"/>
      <color rgb="FF000000"/>
      <name val="Arial Narrow"/>
      <family val="2"/>
    </font>
    <font>
      <u/>
      <sz val="11"/>
      <color theme="10"/>
      <name val="Arial Narrow"/>
      <family val="2"/>
    </font>
    <font>
      <sz val="11"/>
      <color rgb="FF000000"/>
      <name val="Calibri"/>
      <family val="2"/>
    </font>
    <font>
      <u/>
      <sz val="10"/>
      <color indexed="12"/>
      <name val="Arial Narrow"/>
      <family val="2"/>
    </font>
    <font>
      <sz val="11"/>
      <color theme="0"/>
      <name val="Arial Narrow"/>
      <family val="2"/>
    </font>
    <font>
      <sz val="12"/>
      <name val="Arial"/>
      <family val="2"/>
    </font>
    <font>
      <u/>
      <sz val="12"/>
      <color indexed="12"/>
      <name val="Arial"/>
      <family val="2"/>
    </font>
    <font>
      <u/>
      <sz val="12"/>
      <color theme="1"/>
      <name val="Arial Narrow"/>
      <family val="2"/>
    </font>
    <font>
      <sz val="12"/>
      <color rgb="FFFF0000"/>
      <name val="Arial Narrow"/>
      <family val="2"/>
    </font>
  </fonts>
  <fills count="12">
    <fill>
      <patternFill patternType="none"/>
    </fill>
    <fill>
      <patternFill patternType="gray125"/>
    </fill>
    <fill>
      <patternFill patternType="solid">
        <fgColor theme="0"/>
        <bgColor indexed="64"/>
      </patternFill>
    </fill>
    <fill>
      <patternFill patternType="solid">
        <fgColor rgb="FF93AFEF"/>
        <bgColor indexed="64"/>
      </patternFill>
    </fill>
    <fill>
      <patternFill patternType="solid">
        <fgColor theme="4"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6"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double">
        <color indexed="64"/>
      </top>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auto="1"/>
      </right>
      <top style="double">
        <color auto="1"/>
      </top>
      <bottom/>
      <diagonal/>
    </border>
    <border>
      <left style="double">
        <color indexed="64"/>
      </left>
      <right style="double">
        <color auto="1"/>
      </right>
      <top style="double">
        <color auto="1"/>
      </top>
      <bottom/>
      <diagonal/>
    </border>
    <border>
      <left/>
      <right/>
      <top style="thin">
        <color indexed="64"/>
      </top>
      <bottom style="thin">
        <color indexed="64"/>
      </bottom>
      <diagonal/>
    </border>
    <border>
      <left/>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style="thin">
        <color indexed="64"/>
      </right>
      <top style="double">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49">
    <xf numFmtId="0" fontId="0" fillId="0" borderId="0"/>
    <xf numFmtId="0" fontId="1" fillId="0" borderId="0"/>
    <xf numFmtId="0" fontId="4" fillId="0" borderId="0"/>
    <xf numFmtId="0" fontId="6" fillId="0" borderId="0">
      <protection locked="0"/>
    </xf>
    <xf numFmtId="0" fontId="6" fillId="0" borderId="0">
      <protection locked="0"/>
    </xf>
    <xf numFmtId="168" fontId="7" fillId="0" borderId="0">
      <protection locked="0"/>
    </xf>
    <xf numFmtId="167" fontId="5" fillId="0" borderId="0" applyFont="0" applyFill="0" applyBorder="0" applyAlignment="0" applyProtection="0"/>
    <xf numFmtId="0" fontId="1" fillId="0" borderId="0">
      <protection locked="0"/>
    </xf>
    <xf numFmtId="172" fontId="7" fillId="0" borderId="0">
      <protection locked="0"/>
    </xf>
    <xf numFmtId="169" fontId="7" fillId="0" borderId="0">
      <protection locked="0"/>
    </xf>
    <xf numFmtId="166" fontId="5" fillId="0" borderId="0" applyFont="0" applyFill="0" applyBorder="0" applyAlignment="0" applyProtection="0"/>
    <xf numFmtId="0" fontId="1" fillId="0" borderId="0">
      <protection locked="0"/>
    </xf>
    <xf numFmtId="173" fontId="7" fillId="0" borderId="0">
      <protection locked="0"/>
    </xf>
    <xf numFmtId="0" fontId="7" fillId="0" borderId="0">
      <protection locked="0"/>
    </xf>
    <xf numFmtId="176" fontId="1" fillId="0" borderId="0" applyFont="0" applyFill="0" applyBorder="0" applyAlignment="0" applyProtection="0"/>
    <xf numFmtId="0" fontId="7" fillId="0" borderId="0">
      <protection locked="0"/>
    </xf>
    <xf numFmtId="171" fontId="7" fillId="0" borderId="0">
      <protection locked="0"/>
    </xf>
    <xf numFmtId="171" fontId="7" fillId="0" borderId="0">
      <protection locked="0"/>
    </xf>
    <xf numFmtId="0" fontId="7" fillId="0" borderId="0">
      <protection locked="0"/>
    </xf>
    <xf numFmtId="0" fontId="6" fillId="0" borderId="0">
      <protection locked="0"/>
    </xf>
    <xf numFmtId="0" fontId="6" fillId="0" borderId="0">
      <protection locked="0"/>
    </xf>
    <xf numFmtId="0" fontId="6" fillId="0" borderId="0">
      <protection locked="0"/>
    </xf>
    <xf numFmtId="165" fontId="1" fillId="0" borderId="0" applyFont="0" applyFill="0" applyBorder="0" applyAlignment="0" applyProtection="0"/>
    <xf numFmtId="169" fontId="7" fillId="0" borderId="0">
      <protection locked="0"/>
    </xf>
    <xf numFmtId="175" fontId="1" fillId="0" borderId="0">
      <protection locked="0"/>
    </xf>
    <xf numFmtId="170" fontId="7" fillId="0" borderId="0">
      <protection locked="0"/>
    </xf>
    <xf numFmtId="9" fontId="1" fillId="0" borderId="0" applyFont="0" applyFill="0" applyBorder="0" applyAlignment="0" applyProtection="0"/>
    <xf numFmtId="168" fontId="7" fillId="0" borderId="0">
      <protection locked="0"/>
    </xf>
    <xf numFmtId="164" fontId="8" fillId="0" borderId="0">
      <protection locked="0"/>
    </xf>
    <xf numFmtId="39" fontId="5" fillId="0" borderId="25" applyFill="0">
      <alignment horizontal="left"/>
    </xf>
    <xf numFmtId="0" fontId="1" fillId="0" borderId="0" applyNumberFormat="0"/>
    <xf numFmtId="0" fontId="7" fillId="0" borderId="26">
      <protection locked="0"/>
    </xf>
    <xf numFmtId="0" fontId="9" fillId="0" borderId="0" applyProtection="0"/>
    <xf numFmtId="174" fontId="9" fillId="0" borderId="0" applyProtection="0"/>
    <xf numFmtId="0" fontId="10" fillId="0" borderId="0" applyProtection="0"/>
    <xf numFmtId="0" fontId="11" fillId="0" borderId="0" applyProtection="0"/>
    <xf numFmtId="0" fontId="9" fillId="0" borderId="27" applyProtection="0"/>
    <xf numFmtId="0" fontId="9" fillId="0" borderId="0"/>
    <xf numFmtId="10" fontId="9" fillId="0" borderId="0" applyProtection="0"/>
    <xf numFmtId="0" fontId="9" fillId="0" borderId="0"/>
    <xf numFmtId="2" fontId="9" fillId="0" borderId="0" applyProtection="0"/>
    <xf numFmtId="4" fontId="9" fillId="0" borderId="0" applyProtection="0"/>
    <xf numFmtId="0" fontId="3" fillId="0" borderId="0"/>
    <xf numFmtId="0" fontId="1" fillId="0" borderId="0"/>
    <xf numFmtId="0" fontId="17" fillId="0" borderId="0" applyNumberFormat="0" applyFill="0" applyBorder="0" applyAlignment="0" applyProtection="0">
      <alignment vertical="top"/>
      <protection locked="0"/>
    </xf>
    <xf numFmtId="9" fontId="3" fillId="0" borderId="0" applyFont="0" applyFill="0" applyBorder="0" applyAlignment="0" applyProtection="0"/>
    <xf numFmtId="0" fontId="1" fillId="0" borderId="0"/>
    <xf numFmtId="43" fontId="3" fillId="0" borderId="0" applyFont="0" applyFill="0" applyBorder="0" applyAlignment="0" applyProtection="0"/>
    <xf numFmtId="0" fontId="30" fillId="0" borderId="0"/>
  </cellStyleXfs>
  <cellXfs count="553">
    <xf numFmtId="0" fontId="0" fillId="0" borderId="0" xfId="0"/>
    <xf numFmtId="0" fontId="2" fillId="0" borderId="0" xfId="0" applyFont="1"/>
    <xf numFmtId="0" fontId="2" fillId="0" borderId="0" xfId="0" applyFont="1" applyAlignment="1">
      <alignment horizontal="center"/>
    </xf>
    <xf numFmtId="0" fontId="2" fillId="0" borderId="0" xfId="0" applyFont="1" applyFill="1" applyBorder="1" applyAlignment="1">
      <alignment horizontal="center" vertical="center"/>
    </xf>
    <xf numFmtId="0" fontId="0" fillId="0" borderId="0" xfId="0" applyFont="1"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12" fillId="2" borderId="0" xfId="43" applyFont="1" applyFill="1" applyBorder="1" applyAlignment="1">
      <alignment vertical="center" wrapText="1"/>
    </xf>
    <xf numFmtId="0" fontId="14" fillId="3" borderId="29" xfId="1" applyFont="1" applyFill="1" applyBorder="1" applyAlignment="1">
      <alignment horizontal="center" vertical="center"/>
    </xf>
    <xf numFmtId="0" fontId="16" fillId="2" borderId="0" xfId="1" applyFont="1" applyFill="1" applyBorder="1" applyAlignment="1">
      <alignment horizontal="center" vertical="center"/>
    </xf>
    <xf numFmtId="0" fontId="12" fillId="2" borderId="28" xfId="43" applyFont="1" applyFill="1" applyBorder="1" applyAlignment="1">
      <alignment horizontal="center" vertical="center" wrapText="1"/>
    </xf>
    <xf numFmtId="9" fontId="12" fillId="2" borderId="31" xfId="43" applyNumberFormat="1" applyFont="1" applyFill="1" applyBorder="1" applyAlignment="1">
      <alignment horizontal="center" vertical="center" wrapText="1"/>
    </xf>
    <xf numFmtId="0" fontId="19" fillId="0" borderId="0" xfId="0" applyFont="1"/>
    <xf numFmtId="0" fontId="20" fillId="0" borderId="0" xfId="0" applyFont="1"/>
    <xf numFmtId="0" fontId="12" fillId="2" borderId="32" xfId="43" applyFont="1" applyFill="1" applyBorder="1" applyAlignment="1">
      <alignment vertical="center" wrapText="1"/>
    </xf>
    <xf numFmtId="0" fontId="12" fillId="2" borderId="37" xfId="43" applyFont="1" applyFill="1" applyBorder="1" applyAlignment="1">
      <alignment vertical="center" wrapText="1"/>
    </xf>
    <xf numFmtId="0" fontId="12" fillId="2" borderId="6" xfId="43" applyFont="1" applyFill="1" applyBorder="1" applyAlignment="1">
      <alignment vertical="center" wrapText="1"/>
    </xf>
    <xf numFmtId="0" fontId="12" fillId="2" borderId="33" xfId="43" applyFont="1" applyFill="1" applyBorder="1" applyAlignment="1">
      <alignment vertical="center" wrapText="1"/>
    </xf>
    <xf numFmtId="0" fontId="12" fillId="2" borderId="5" xfId="44" applyFont="1" applyFill="1" applyBorder="1" applyAlignment="1" applyProtection="1">
      <alignment horizontal="justify" vertical="center" wrapText="1"/>
    </xf>
    <xf numFmtId="0" fontId="12" fillId="2" borderId="0" xfId="44" applyFont="1" applyFill="1" applyBorder="1" applyAlignment="1" applyProtection="1">
      <alignment horizontal="right" vertical="center" wrapText="1"/>
    </xf>
    <xf numFmtId="0" fontId="12" fillId="2" borderId="1" xfId="44" applyFont="1" applyFill="1" applyBorder="1" applyAlignment="1" applyProtection="1">
      <alignment horizontal="center" vertical="center" wrapText="1"/>
    </xf>
    <xf numFmtId="0" fontId="12" fillId="2" borderId="1" xfId="44" applyFont="1" applyFill="1" applyBorder="1" applyAlignment="1" applyProtection="1">
      <alignment vertical="center" wrapText="1"/>
    </xf>
    <xf numFmtId="0" fontId="12" fillId="2" borderId="6" xfId="44" applyFont="1" applyFill="1" applyBorder="1" applyAlignment="1" applyProtection="1">
      <alignment horizontal="center" vertical="center" wrapText="1"/>
    </xf>
    <xf numFmtId="0" fontId="12" fillId="2" borderId="38" xfId="44" applyFont="1" applyFill="1" applyBorder="1" applyAlignment="1" applyProtection="1">
      <alignment horizontal="center" vertical="center" wrapText="1"/>
    </xf>
    <xf numFmtId="0" fontId="12" fillId="2" borderId="32" xfId="44" applyFont="1" applyFill="1" applyBorder="1" applyAlignment="1" applyProtection="1">
      <alignment vertical="center" wrapText="1"/>
    </xf>
    <xf numFmtId="0" fontId="12" fillId="2" borderId="0" xfId="44" applyFont="1" applyFill="1" applyBorder="1" applyAlignment="1" applyProtection="1">
      <alignment horizontal="center" vertical="center" wrapText="1"/>
    </xf>
    <xf numFmtId="0" fontId="12" fillId="2" borderId="1" xfId="0" applyFont="1" applyFill="1" applyBorder="1"/>
    <xf numFmtId="0" fontId="12" fillId="2" borderId="0" xfId="0" applyFont="1" applyFill="1" applyBorder="1"/>
    <xf numFmtId="0" fontId="12" fillId="2" borderId="0" xfId="0" applyFont="1" applyFill="1" applyBorder="1" applyAlignment="1">
      <alignment horizontal="right"/>
    </xf>
    <xf numFmtId="0" fontId="12" fillId="2" borderId="0" xfId="0" applyFont="1" applyFill="1" applyBorder="1" applyAlignment="1">
      <alignment horizontal="center"/>
    </xf>
    <xf numFmtId="0" fontId="12" fillId="2" borderId="6" xfId="44" applyFont="1" applyFill="1" applyBorder="1" applyAlignment="1" applyProtection="1">
      <alignment vertical="center" wrapText="1"/>
    </xf>
    <xf numFmtId="0" fontId="12" fillId="2" borderId="33" xfId="44" applyFont="1" applyFill="1" applyBorder="1" applyAlignment="1" applyProtection="1">
      <alignment horizontal="center" vertical="center" wrapText="1"/>
    </xf>
    <xf numFmtId="0" fontId="23" fillId="2" borderId="1" xfId="44" applyFont="1" applyFill="1" applyBorder="1" applyAlignment="1" applyProtection="1">
      <alignment vertical="center" wrapText="1"/>
    </xf>
    <xf numFmtId="0" fontId="12" fillId="2" borderId="0" xfId="44" applyFont="1" applyFill="1" applyBorder="1" applyAlignment="1" applyProtection="1">
      <alignment horizontal="right" vertical="center"/>
    </xf>
    <xf numFmtId="49" fontId="16" fillId="2" borderId="32" xfId="43" applyNumberFormat="1" applyFont="1" applyFill="1" applyBorder="1" applyAlignment="1">
      <alignment horizontal="center" vertical="center"/>
    </xf>
    <xf numFmtId="177" fontId="12" fillId="2" borderId="1" xfId="22" applyNumberFormat="1" applyFont="1" applyFill="1" applyBorder="1" applyAlignment="1" applyProtection="1">
      <alignment vertical="center" wrapText="1"/>
    </xf>
    <xf numFmtId="49" fontId="16" fillId="2" borderId="0" xfId="43" applyNumberFormat="1" applyFont="1" applyFill="1" applyBorder="1" applyAlignment="1">
      <alignment horizontal="center" vertical="center"/>
    </xf>
    <xf numFmtId="49" fontId="16" fillId="2" borderId="1" xfId="43" applyNumberFormat="1" applyFont="1" applyFill="1" applyBorder="1" applyAlignment="1">
      <alignment horizontal="center" vertical="center"/>
    </xf>
    <xf numFmtId="0" fontId="12" fillId="2" borderId="33" xfId="43" applyFont="1" applyFill="1" applyBorder="1" applyAlignment="1">
      <alignment horizontal="left" vertical="center" wrapText="1"/>
    </xf>
    <xf numFmtId="0" fontId="12" fillId="2" borderId="0" xfId="43" applyFont="1" applyFill="1" applyBorder="1" applyAlignment="1">
      <alignment horizontal="center" vertical="top" wrapText="1"/>
    </xf>
    <xf numFmtId="0" fontId="12" fillId="2" borderId="6" xfId="43" applyFont="1" applyFill="1" applyBorder="1" applyAlignment="1">
      <alignment horizontal="center" vertical="top" wrapText="1"/>
    </xf>
    <xf numFmtId="0" fontId="24" fillId="0" borderId="0" xfId="0" applyFont="1" applyAlignment="1">
      <alignment horizontal="left"/>
    </xf>
    <xf numFmtId="0" fontId="12" fillId="2" borderId="0" xfId="1" applyFont="1" applyFill="1" applyBorder="1" applyAlignment="1">
      <alignment horizontal="center" vertical="center"/>
    </xf>
    <xf numFmtId="0" fontId="14" fillId="3" borderId="30" xfId="1" applyFont="1" applyFill="1" applyBorder="1" applyAlignment="1">
      <alignment horizontal="center" vertical="center"/>
    </xf>
    <xf numFmtId="0" fontId="12" fillId="0" borderId="39" xfId="1" applyFont="1" applyBorder="1" applyAlignment="1">
      <alignment vertical="center" wrapText="1"/>
    </xf>
    <xf numFmtId="0" fontId="16" fillId="0" borderId="41" xfId="1" applyFont="1" applyBorder="1" applyAlignment="1">
      <alignment vertical="center" wrapText="1"/>
    </xf>
    <xf numFmtId="0" fontId="12" fillId="0" borderId="41" xfId="1" applyFont="1" applyBorder="1" applyAlignment="1">
      <alignment vertical="center" wrapText="1"/>
    </xf>
    <xf numFmtId="0" fontId="14" fillId="3" borderId="40" xfId="1" applyFont="1" applyFill="1" applyBorder="1" applyAlignment="1">
      <alignment horizontal="center" vertical="center" wrapText="1"/>
    </xf>
    <xf numFmtId="0" fontId="12" fillId="2" borderId="41" xfId="44" applyFont="1" applyFill="1" applyBorder="1" applyAlignment="1" applyProtection="1">
      <alignment vertical="center" wrapText="1"/>
    </xf>
    <xf numFmtId="0" fontId="18" fillId="0" borderId="0" xfId="0" applyFont="1"/>
    <xf numFmtId="0" fontId="19" fillId="2" borderId="0" xfId="0" applyFont="1" applyFill="1"/>
    <xf numFmtId="0" fontId="13" fillId="0" borderId="9" xfId="1" applyFont="1" applyBorder="1" applyAlignment="1">
      <alignment vertical="center"/>
    </xf>
    <xf numFmtId="0" fontId="15" fillId="0" borderId="5" xfId="1" applyFont="1" applyBorder="1" applyAlignment="1">
      <alignment vertical="center" wrapText="1"/>
    </xf>
    <xf numFmtId="0" fontId="15" fillId="0" borderId="5" xfId="1" applyNumberFormat="1" applyFont="1" applyBorder="1" applyAlignment="1">
      <alignment vertical="center" wrapText="1"/>
    </xf>
    <xf numFmtId="0" fontId="15" fillId="2" borderId="5" xfId="1" applyFont="1" applyFill="1" applyBorder="1" applyAlignment="1">
      <alignment vertical="center" wrapText="1"/>
    </xf>
    <xf numFmtId="0" fontId="15" fillId="0" borderId="5" xfId="1" applyFont="1" applyBorder="1" applyAlignment="1">
      <alignment vertical="center"/>
    </xf>
    <xf numFmtId="0" fontId="15" fillId="0" borderId="5" xfId="1" applyNumberFormat="1" applyFont="1" applyBorder="1" applyAlignment="1">
      <alignment vertical="center"/>
    </xf>
    <xf numFmtId="0" fontId="12" fillId="2" borderId="41" xfId="1" applyFont="1" applyFill="1" applyBorder="1" applyAlignment="1">
      <alignment vertical="center" wrapText="1"/>
    </xf>
    <xf numFmtId="0" fontId="13" fillId="0" borderId="9" xfId="1" applyFont="1" applyFill="1" applyBorder="1" applyAlignment="1">
      <alignment vertical="center"/>
    </xf>
    <xf numFmtId="0" fontId="15" fillId="0" borderId="1" xfId="1" applyFont="1" applyFill="1" applyBorder="1" applyAlignment="1">
      <alignment vertical="center"/>
    </xf>
    <xf numFmtId="0" fontId="12" fillId="2" borderId="32" xfId="44" applyFont="1" applyFill="1" applyBorder="1" applyAlignment="1" applyProtection="1">
      <alignment horizontal="center" vertical="center" wrapText="1"/>
    </xf>
    <xf numFmtId="0" fontId="20" fillId="4" borderId="47" xfId="42" applyFont="1" applyFill="1" applyBorder="1"/>
    <xf numFmtId="49" fontId="14" fillId="4" borderId="19" xfId="43" applyNumberFormat="1" applyFont="1" applyFill="1" applyBorder="1" applyAlignment="1">
      <alignment horizontal="left" vertical="center"/>
    </xf>
    <xf numFmtId="49" fontId="14" fillId="4" borderId="23" xfId="43" applyNumberFormat="1" applyFont="1" applyFill="1" applyBorder="1" applyAlignment="1">
      <alignment horizontal="centerContinuous" vertical="center"/>
    </xf>
    <xf numFmtId="49" fontId="14" fillId="4" borderId="24" xfId="43" applyNumberFormat="1" applyFont="1" applyFill="1" applyBorder="1" applyAlignment="1">
      <alignment horizontal="centerContinuous" vertical="center"/>
    </xf>
    <xf numFmtId="0" fontId="15" fillId="0" borderId="5" xfId="45" applyNumberFormat="1" applyFont="1" applyBorder="1" applyAlignment="1">
      <alignment vertical="center" wrapText="1"/>
    </xf>
    <xf numFmtId="0" fontId="12" fillId="2" borderId="33" xfId="44" applyFont="1" applyFill="1" applyBorder="1" applyAlignment="1" applyProtection="1">
      <alignment vertical="center" wrapText="1"/>
    </xf>
    <xf numFmtId="0" fontId="13" fillId="0" borderId="21" xfId="1" applyFont="1" applyBorder="1" applyAlignment="1">
      <alignment vertical="center"/>
    </xf>
    <xf numFmtId="0" fontId="22" fillId="2" borderId="54" xfId="43" applyFont="1" applyFill="1" applyBorder="1" applyAlignment="1">
      <alignment horizontal="left" vertical="center" wrapText="1"/>
    </xf>
    <xf numFmtId="0" fontId="12" fillId="2" borderId="0" xfId="44" applyFont="1" applyFill="1" applyBorder="1" applyAlignment="1" applyProtection="1">
      <alignment vertical="center" wrapText="1"/>
    </xf>
    <xf numFmtId="0" fontId="12" fillId="2" borderId="37" xfId="43" applyFont="1" applyFill="1" applyBorder="1" applyAlignment="1">
      <alignment horizontal="center" vertical="center" wrapText="1"/>
    </xf>
    <xf numFmtId="177" fontId="12" fillId="2" borderId="0" xfId="22" applyNumberFormat="1" applyFont="1" applyFill="1" applyBorder="1" applyAlignment="1" applyProtection="1">
      <alignment vertical="center" wrapText="1"/>
    </xf>
    <xf numFmtId="0" fontId="12" fillId="2" borderId="6" xfId="43" applyFont="1" applyFill="1" applyBorder="1" applyAlignment="1">
      <alignment horizontal="center" vertical="center" wrapText="1"/>
    </xf>
    <xf numFmtId="0" fontId="12" fillId="2" borderId="38" xfId="43" applyFont="1" applyFill="1" applyBorder="1" applyAlignment="1">
      <alignment horizontal="center" vertical="center" wrapText="1"/>
    </xf>
    <xf numFmtId="0" fontId="12" fillId="2" borderId="51" xfId="43" applyFont="1" applyFill="1" applyBorder="1" applyAlignment="1">
      <alignment vertical="center"/>
    </xf>
    <xf numFmtId="0" fontId="12" fillId="2" borderId="51" xfId="44" applyFont="1" applyFill="1" applyBorder="1" applyAlignment="1" applyProtection="1">
      <alignment horizontal="right" vertical="center" wrapText="1"/>
    </xf>
    <xf numFmtId="0" fontId="12" fillId="2" borderId="15" xfId="44" applyFont="1" applyFill="1" applyBorder="1" applyAlignment="1" applyProtection="1">
      <alignment horizontal="center" vertical="center" wrapText="1"/>
    </xf>
    <xf numFmtId="0" fontId="12" fillId="2" borderId="52" xfId="44" applyFont="1" applyFill="1" applyBorder="1" applyAlignment="1" applyProtection="1">
      <alignment vertical="center" wrapText="1"/>
    </xf>
    <xf numFmtId="0" fontId="12" fillId="2" borderId="15" xfId="44" applyFont="1" applyFill="1" applyBorder="1" applyAlignment="1" applyProtection="1">
      <alignment vertical="center" wrapText="1"/>
    </xf>
    <xf numFmtId="0" fontId="12" fillId="2" borderId="52" xfId="44" applyFont="1" applyFill="1" applyBorder="1" applyAlignment="1" applyProtection="1">
      <alignment horizontal="center" vertical="center" wrapText="1"/>
    </xf>
    <xf numFmtId="0" fontId="12" fillId="2" borderId="37" xfId="44" applyFont="1" applyFill="1" applyBorder="1" applyAlignment="1" applyProtection="1">
      <alignment horizontal="center" vertical="center" wrapText="1"/>
    </xf>
    <xf numFmtId="0" fontId="12" fillId="2" borderId="59" xfId="44" applyFont="1" applyFill="1" applyBorder="1" applyAlignment="1" applyProtection="1">
      <alignment horizontal="right" vertical="center" wrapText="1"/>
    </xf>
    <xf numFmtId="49" fontId="16" fillId="2" borderId="52" xfId="43" applyNumberFormat="1" applyFont="1" applyFill="1" applyBorder="1" applyAlignment="1">
      <alignment horizontal="center" vertical="center"/>
    </xf>
    <xf numFmtId="0" fontId="12" fillId="2" borderId="51" xfId="44" applyFont="1" applyFill="1" applyBorder="1" applyAlignment="1" applyProtection="1">
      <alignment horizontal="center" vertical="center" wrapText="1"/>
    </xf>
    <xf numFmtId="0" fontId="12" fillId="2" borderId="52" xfId="43" applyFont="1" applyFill="1" applyBorder="1" applyAlignment="1">
      <alignment horizontal="left" vertical="center" wrapText="1"/>
    </xf>
    <xf numFmtId="0" fontId="12" fillId="2" borderId="37" xfId="43" applyFont="1" applyFill="1" applyBorder="1" applyAlignment="1">
      <alignment horizontal="left" vertical="center" wrapText="1"/>
    </xf>
    <xf numFmtId="0" fontId="12" fillId="2" borderId="51" xfId="43" applyFont="1" applyFill="1" applyBorder="1" applyAlignment="1">
      <alignment horizontal="right" vertical="center" wrapText="1"/>
    </xf>
    <xf numFmtId="0" fontId="12" fillId="2" borderId="15" xfId="43" applyFont="1" applyFill="1" applyBorder="1" applyAlignment="1">
      <alignment horizontal="right" vertical="center" wrapText="1"/>
    </xf>
    <xf numFmtId="0" fontId="13" fillId="0" borderId="5" xfId="1" applyFont="1" applyBorder="1" applyAlignment="1">
      <alignment vertical="center"/>
    </xf>
    <xf numFmtId="0" fontId="13" fillId="0" borderId="6" xfId="1" applyFont="1" applyBorder="1" applyAlignment="1">
      <alignment vertical="center"/>
    </xf>
    <xf numFmtId="0" fontId="13" fillId="0" borderId="4" xfId="1" applyFont="1" applyBorder="1" applyAlignment="1">
      <alignment vertical="center"/>
    </xf>
    <xf numFmtId="0" fontId="13" fillId="0" borderId="25" xfId="1" applyFont="1" applyFill="1" applyBorder="1" applyAlignment="1">
      <alignment vertical="center"/>
    </xf>
    <xf numFmtId="0" fontId="13" fillId="2" borderId="6" xfId="1" applyFont="1" applyFill="1" applyBorder="1" applyAlignment="1">
      <alignment vertical="center"/>
    </xf>
    <xf numFmtId="0" fontId="13" fillId="2" borderId="4" xfId="1" applyFont="1" applyFill="1" applyBorder="1" applyAlignment="1">
      <alignment vertical="center"/>
    </xf>
    <xf numFmtId="0" fontId="15" fillId="2" borderId="6" xfId="1" applyFont="1" applyFill="1" applyBorder="1" applyAlignment="1">
      <alignment vertical="center"/>
    </xf>
    <xf numFmtId="0" fontId="15" fillId="2" borderId="4" xfId="1" applyFont="1" applyFill="1" applyBorder="1" applyAlignment="1">
      <alignment vertical="center"/>
    </xf>
    <xf numFmtId="0" fontId="27" fillId="0" borderId="0" xfId="0" applyFont="1" applyBorder="1" applyAlignment="1">
      <alignment vertical="center"/>
    </xf>
    <xf numFmtId="0" fontId="12" fillId="2" borderId="28" xfId="44" applyFont="1" applyFill="1" applyBorder="1" applyAlignment="1" applyProtection="1">
      <alignment horizontal="center" vertical="center" wrapText="1"/>
    </xf>
    <xf numFmtId="0" fontId="12" fillId="2" borderId="21" xfId="44" applyFont="1" applyFill="1" applyBorder="1" applyAlignment="1" applyProtection="1">
      <alignment horizontal="center" vertical="center" wrapText="1"/>
    </xf>
    <xf numFmtId="0" fontId="0" fillId="0" borderId="0" xfId="0" applyFont="1"/>
    <xf numFmtId="0" fontId="0" fillId="4" borderId="0" xfId="0" applyFill="1"/>
    <xf numFmtId="0" fontId="0" fillId="6" borderId="0" xfId="0" applyFill="1"/>
    <xf numFmtId="0" fontId="0" fillId="7" borderId="0" xfId="0" applyFill="1"/>
    <xf numFmtId="0" fontId="0" fillId="8" borderId="0" xfId="0" applyFill="1"/>
    <xf numFmtId="0" fontId="0" fillId="9" borderId="0" xfId="0" applyFill="1"/>
    <xf numFmtId="0" fontId="0" fillId="2" borderId="0" xfId="0" applyFill="1"/>
    <xf numFmtId="0" fontId="0" fillId="11" borderId="0" xfId="0" applyFill="1"/>
    <xf numFmtId="0" fontId="12" fillId="2" borderId="51" xfId="44" applyFont="1" applyFill="1" applyBorder="1" applyAlignment="1" applyProtection="1">
      <alignment vertical="center" wrapText="1"/>
    </xf>
    <xf numFmtId="0" fontId="12" fillId="2" borderId="33" xfId="0" applyFont="1" applyFill="1" applyBorder="1"/>
    <xf numFmtId="0" fontId="12" fillId="2" borderId="51" xfId="0" applyFont="1" applyFill="1" applyBorder="1"/>
    <xf numFmtId="0" fontId="12" fillId="2" borderId="0" xfId="44" applyFont="1" applyFill="1" applyBorder="1" applyAlignment="1" applyProtection="1">
      <alignment horizontal="left" vertical="center" wrapText="1"/>
    </xf>
    <xf numFmtId="0" fontId="12" fillId="2" borderId="1" xfId="0" applyFont="1" applyFill="1" applyBorder="1" applyAlignment="1">
      <alignment horizontal="center"/>
    </xf>
    <xf numFmtId="0" fontId="12" fillId="2" borderId="15" xfId="0" applyFont="1" applyFill="1" applyBorder="1" applyAlignment="1"/>
    <xf numFmtId="0" fontId="12" fillId="2" borderId="6" xfId="0" applyFont="1" applyFill="1" applyBorder="1" applyAlignment="1"/>
    <xf numFmtId="0" fontId="12" fillId="2" borderId="21" xfId="43" applyFont="1" applyFill="1" applyBorder="1" applyAlignment="1">
      <alignment horizontal="left" vertical="center" wrapText="1"/>
    </xf>
    <xf numFmtId="0" fontId="12" fillId="0" borderId="28" xfId="0" applyFont="1" applyBorder="1"/>
    <xf numFmtId="0" fontId="12" fillId="2" borderId="1" xfId="43" applyFont="1" applyFill="1" applyBorder="1" applyAlignment="1">
      <alignment horizontal="left" vertical="center" wrapText="1"/>
    </xf>
    <xf numFmtId="0" fontId="12" fillId="2" borderId="32" xfId="43" applyFont="1" applyFill="1" applyBorder="1" applyAlignment="1">
      <alignment horizontal="left" vertical="center"/>
    </xf>
    <xf numFmtId="0" fontId="12" fillId="2" borderId="55" xfId="43" applyFont="1" applyFill="1" applyBorder="1" applyAlignment="1">
      <alignment horizontal="left" vertical="center"/>
    </xf>
    <xf numFmtId="0" fontId="12" fillId="2" borderId="52" xfId="0" applyFont="1" applyFill="1" applyBorder="1" applyAlignment="1">
      <alignment horizontal="center"/>
    </xf>
    <xf numFmtId="0" fontId="12" fillId="2" borderId="32" xfId="0" applyFont="1" applyFill="1" applyBorder="1" applyAlignment="1">
      <alignment horizontal="center"/>
    </xf>
    <xf numFmtId="0" fontId="12" fillId="2" borderId="32" xfId="0" applyFont="1" applyFill="1" applyBorder="1"/>
    <xf numFmtId="0" fontId="12" fillId="2" borderId="37" xfId="0" applyFont="1" applyFill="1" applyBorder="1"/>
    <xf numFmtId="0" fontId="12" fillId="2" borderId="6" xfId="0" applyFont="1" applyFill="1" applyBorder="1"/>
    <xf numFmtId="0" fontId="12" fillId="2" borderId="38" xfId="0" applyFont="1" applyFill="1" applyBorder="1"/>
    <xf numFmtId="0" fontId="12" fillId="2" borderId="31" xfId="0" applyFont="1" applyFill="1" applyBorder="1"/>
    <xf numFmtId="0" fontId="12" fillId="2" borderId="34" xfId="0" applyFont="1" applyFill="1" applyBorder="1"/>
    <xf numFmtId="0" fontId="12" fillId="2" borderId="52" xfId="43" applyFont="1" applyFill="1" applyBorder="1" applyAlignment="1">
      <alignment vertical="center"/>
    </xf>
    <xf numFmtId="0" fontId="12" fillId="2" borderId="6" xfId="42" applyFont="1" applyFill="1" applyBorder="1" applyAlignment="1">
      <alignment horizontal="center"/>
    </xf>
    <xf numFmtId="0" fontId="12" fillId="2" borderId="38" xfId="42" applyFont="1" applyFill="1" applyBorder="1" applyAlignment="1">
      <alignment horizontal="center"/>
    </xf>
    <xf numFmtId="0" fontId="12" fillId="2" borderId="0" xfId="42" applyFont="1" applyFill="1" applyBorder="1" applyAlignment="1">
      <alignment horizontal="center"/>
    </xf>
    <xf numFmtId="0" fontId="12" fillId="2" borderId="16" xfId="44" applyFont="1" applyFill="1" applyBorder="1" applyAlignment="1" applyProtection="1">
      <alignment horizontal="left" vertical="center" wrapText="1"/>
    </xf>
    <xf numFmtId="0" fontId="12" fillId="2" borderId="31" xfId="44" applyFont="1" applyFill="1" applyBorder="1" applyAlignment="1" applyProtection="1">
      <alignment horizontal="left" vertical="center" wrapText="1"/>
    </xf>
    <xf numFmtId="0" fontId="12" fillId="2" borderId="34" xfId="44" applyFont="1" applyFill="1" applyBorder="1" applyAlignment="1" applyProtection="1">
      <alignment horizontal="left" vertical="center" wrapText="1"/>
    </xf>
    <xf numFmtId="0" fontId="12" fillId="2" borderId="1" xfId="44" applyFont="1" applyFill="1" applyBorder="1" applyAlignment="1" applyProtection="1">
      <alignment horizontal="justify" vertical="center" wrapText="1"/>
    </xf>
    <xf numFmtId="0" fontId="16" fillId="4" borderId="61" xfId="43" applyFont="1" applyFill="1" applyBorder="1" applyAlignment="1">
      <alignment horizontal="centerContinuous" vertical="center" wrapText="1"/>
    </xf>
    <xf numFmtId="0" fontId="22" fillId="0" borderId="47" xfId="43" applyFont="1" applyFill="1" applyBorder="1" applyAlignment="1">
      <alignment horizontal="left" vertical="center" wrapText="1"/>
    </xf>
    <xf numFmtId="0" fontId="22" fillId="0" borderId="18" xfId="43" applyFont="1" applyFill="1" applyBorder="1" applyAlignment="1">
      <alignment horizontal="left" vertical="center" wrapText="1"/>
    </xf>
    <xf numFmtId="0" fontId="22" fillId="0" borderId="46" xfId="43" applyFont="1" applyFill="1" applyBorder="1" applyAlignment="1">
      <alignment horizontal="left" vertical="center" wrapText="1"/>
    </xf>
    <xf numFmtId="0" fontId="22" fillId="2" borderId="46" xfId="43" applyFont="1" applyFill="1" applyBorder="1" applyAlignment="1">
      <alignment horizontal="left" vertical="center" wrapText="1"/>
    </xf>
    <xf numFmtId="0" fontId="22" fillId="2" borderId="45" xfId="43" applyFont="1" applyFill="1" applyBorder="1" applyAlignment="1">
      <alignment horizontal="left" vertical="center" wrapText="1"/>
    </xf>
    <xf numFmtId="0" fontId="12" fillId="0" borderId="18" xfId="43" applyFont="1" applyFill="1" applyBorder="1" applyAlignment="1">
      <alignment horizontal="left" vertical="center" wrapText="1"/>
    </xf>
    <xf numFmtId="0" fontId="12" fillId="0" borderId="18" xfId="43" applyFont="1" applyFill="1" applyBorder="1" applyAlignment="1">
      <alignment vertical="center" wrapText="1"/>
    </xf>
    <xf numFmtId="0" fontId="12" fillId="0" borderId="18" xfId="43" applyFont="1" applyFill="1" applyBorder="1" applyAlignment="1">
      <alignment horizontal="left" vertical="center"/>
    </xf>
    <xf numFmtId="0" fontId="25" fillId="0" borderId="18" xfId="43" applyFont="1" applyFill="1" applyBorder="1" applyAlignment="1">
      <alignment horizontal="left" vertical="center"/>
    </xf>
    <xf numFmtId="0" fontId="24" fillId="0" borderId="48" xfId="42" applyFont="1" applyFill="1" applyBorder="1" applyAlignment="1">
      <alignment horizontal="left"/>
    </xf>
    <xf numFmtId="0" fontId="22" fillId="2" borderId="22" xfId="43" applyFont="1" applyFill="1" applyBorder="1" applyAlignment="1">
      <alignment horizontal="left" vertical="center" wrapText="1"/>
    </xf>
    <xf numFmtId="0" fontId="15" fillId="0" borderId="32" xfId="1" applyFont="1" applyBorder="1" applyAlignment="1">
      <alignment horizontal="left" vertical="center"/>
    </xf>
    <xf numFmtId="0" fontId="15" fillId="2" borderId="32" xfId="1" applyFont="1" applyFill="1" applyBorder="1" applyAlignment="1">
      <alignment horizontal="left" vertical="center"/>
    </xf>
    <xf numFmtId="0" fontId="13" fillId="0" borderId="0" xfId="1" applyFont="1" applyBorder="1" applyAlignment="1">
      <alignment vertical="center"/>
    </xf>
    <xf numFmtId="0" fontId="15" fillId="2" borderId="0" xfId="1" applyFont="1" applyFill="1" applyBorder="1" applyAlignment="1">
      <alignment horizontal="left" vertical="center"/>
    </xf>
    <xf numFmtId="0" fontId="13" fillId="2" borderId="0" xfId="1" applyFont="1" applyFill="1" applyBorder="1" applyAlignment="1">
      <alignment vertical="center"/>
    </xf>
    <xf numFmtId="0" fontId="15" fillId="2" borderId="0" xfId="1" applyFont="1" applyFill="1" applyBorder="1" applyAlignment="1">
      <alignment vertical="center"/>
    </xf>
    <xf numFmtId="0" fontId="15" fillId="0" borderId="0" xfId="1" applyFont="1" applyBorder="1" applyAlignment="1">
      <alignment horizontal="left" vertical="center"/>
    </xf>
    <xf numFmtId="0" fontId="15" fillId="0" borderId="0" xfId="1" applyFont="1" applyBorder="1" applyAlignment="1">
      <alignment horizontal="center" vertical="center"/>
    </xf>
    <xf numFmtId="0" fontId="15" fillId="2" borderId="32" xfId="1" applyFont="1" applyFill="1" applyBorder="1" applyAlignment="1">
      <alignment horizontal="center" vertical="center"/>
    </xf>
    <xf numFmtId="0" fontId="15" fillId="2" borderId="55" xfId="1" applyFont="1" applyFill="1" applyBorder="1" applyAlignment="1">
      <alignment horizontal="center" vertical="center"/>
    </xf>
    <xf numFmtId="0" fontId="15" fillId="0" borderId="21" xfId="45" applyNumberFormat="1" applyFont="1" applyBorder="1" applyAlignment="1">
      <alignment horizontal="center" vertical="center" wrapText="1"/>
    </xf>
    <xf numFmtId="0" fontId="15" fillId="0" borderId="32" xfId="45" applyNumberFormat="1" applyFont="1" applyBorder="1" applyAlignment="1">
      <alignment horizontal="center" vertical="center" wrapText="1"/>
    </xf>
    <xf numFmtId="0" fontId="15" fillId="0" borderId="21" xfId="45" applyNumberFormat="1" applyFont="1" applyBorder="1" applyAlignment="1">
      <alignment vertical="center" wrapText="1"/>
    </xf>
    <xf numFmtId="0" fontId="15" fillId="0" borderId="31" xfId="45" applyNumberFormat="1" applyFont="1" applyBorder="1" applyAlignment="1">
      <alignment vertical="center" wrapText="1"/>
    </xf>
    <xf numFmtId="0" fontId="15" fillId="0" borderId="28" xfId="45" applyNumberFormat="1" applyFont="1" applyBorder="1" applyAlignment="1">
      <alignment vertical="center" wrapText="1"/>
    </xf>
    <xf numFmtId="0" fontId="13" fillId="4" borderId="6" xfId="0" applyFont="1" applyFill="1" applyBorder="1" applyAlignment="1">
      <alignment horizontal="center" vertical="center"/>
    </xf>
    <xf numFmtId="10" fontId="15" fillId="0" borderId="5" xfId="1" applyNumberFormat="1" applyFont="1" applyBorder="1" applyAlignment="1">
      <alignment vertical="center" wrapText="1"/>
    </xf>
    <xf numFmtId="0" fontId="19" fillId="0" borderId="0" xfId="0" applyFont="1" applyAlignment="1">
      <alignment wrapText="1"/>
    </xf>
    <xf numFmtId="3" fontId="15" fillId="0" borderId="5" xfId="1" applyNumberFormat="1" applyFont="1" applyBorder="1" applyAlignment="1">
      <alignment vertical="center" wrapText="1"/>
    </xf>
    <xf numFmtId="0" fontId="13" fillId="4" borderId="54"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54" xfId="1" applyFont="1" applyFill="1" applyBorder="1" applyAlignment="1">
      <alignment horizontal="center" vertical="center" wrapText="1"/>
    </xf>
    <xf numFmtId="0" fontId="13" fillId="4" borderId="55" xfId="1"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10" borderId="54" xfId="0" applyFont="1" applyFill="1" applyBorder="1" applyAlignment="1">
      <alignment horizontal="center" vertical="center" wrapText="1"/>
    </xf>
    <xf numFmtId="9" fontId="15" fillId="0" borderId="5" xfId="1" applyNumberFormat="1" applyFont="1" applyBorder="1" applyAlignment="1">
      <alignment vertical="center" wrapText="1"/>
    </xf>
    <xf numFmtId="0" fontId="12" fillId="2" borderId="6" xfId="0" applyFont="1" applyFill="1" applyBorder="1" applyAlignment="1">
      <alignment horizontal="center"/>
    </xf>
    <xf numFmtId="0" fontId="12" fillId="2" borderId="16" xfId="43" applyFont="1" applyFill="1" applyBorder="1" applyAlignment="1">
      <alignment horizontal="left" vertical="center" wrapText="1"/>
    </xf>
    <xf numFmtId="0" fontId="12" fillId="2" borderId="32" xfId="43" applyFont="1" applyFill="1" applyBorder="1" applyAlignment="1">
      <alignment horizontal="left" vertical="center" wrapText="1"/>
    </xf>
    <xf numFmtId="0" fontId="12" fillId="2" borderId="31" xfId="43" applyFont="1" applyFill="1" applyBorder="1" applyAlignment="1">
      <alignment horizontal="left" vertical="center" wrapText="1"/>
    </xf>
    <xf numFmtId="0" fontId="12" fillId="2" borderId="34" xfId="43" applyFont="1" applyFill="1" applyBorder="1" applyAlignment="1">
      <alignment horizontal="left" vertical="center" wrapText="1"/>
    </xf>
    <xf numFmtId="0" fontId="12" fillId="2" borderId="0" xfId="43" applyFont="1" applyFill="1" applyBorder="1" applyAlignment="1">
      <alignment horizontal="center" vertical="center" wrapText="1"/>
    </xf>
    <xf numFmtId="0" fontId="12" fillId="2" borderId="33" xfId="43" applyFont="1" applyFill="1" applyBorder="1" applyAlignment="1">
      <alignment horizontal="center" vertical="center" wrapText="1"/>
    </xf>
    <xf numFmtId="9" fontId="12" fillId="2" borderId="6" xfId="43" applyNumberFormat="1" applyFont="1" applyFill="1" applyBorder="1" applyAlignment="1">
      <alignment horizontal="center" vertical="center" wrapText="1"/>
    </xf>
    <xf numFmtId="9" fontId="12" fillId="2" borderId="21" xfId="43" applyNumberFormat="1" applyFont="1" applyFill="1" applyBorder="1" applyAlignment="1">
      <alignment horizontal="center" vertical="center" wrapText="1"/>
    </xf>
    <xf numFmtId="0" fontId="12" fillId="2" borderId="31" xfId="44" applyFont="1" applyFill="1" applyBorder="1" applyAlignment="1" applyProtection="1">
      <alignment horizontal="center" vertical="center" wrapText="1"/>
    </xf>
    <xf numFmtId="0" fontId="12" fillId="2" borderId="34" xfId="43" applyFont="1" applyFill="1" applyBorder="1" applyAlignment="1">
      <alignment horizontal="center" vertical="center" wrapText="1"/>
    </xf>
    <xf numFmtId="9" fontId="12" fillId="2" borderId="0" xfId="43" applyNumberFormat="1" applyFont="1" applyFill="1" applyBorder="1" applyAlignment="1">
      <alignment horizontal="center" vertical="center" wrapText="1"/>
    </xf>
    <xf numFmtId="49" fontId="12" fillId="2" borderId="1" xfId="43" applyNumberFormat="1" applyFont="1" applyFill="1" applyBorder="1" applyAlignment="1">
      <alignment horizontal="center" vertical="center"/>
    </xf>
    <xf numFmtId="4" fontId="12" fillId="2" borderId="21" xfId="43" applyNumberFormat="1" applyFont="1" applyFill="1" applyBorder="1" applyAlignment="1">
      <alignment horizontal="center" vertical="center" wrapText="1"/>
    </xf>
    <xf numFmtId="4" fontId="12" fillId="2" borderId="28" xfId="43" applyNumberFormat="1" applyFont="1" applyFill="1" applyBorder="1" applyAlignment="1">
      <alignment horizontal="center" vertical="center" wrapText="1"/>
    </xf>
    <xf numFmtId="4" fontId="12" fillId="2" borderId="34" xfId="43" applyNumberFormat="1" applyFont="1" applyFill="1" applyBorder="1" applyAlignment="1">
      <alignment horizontal="center" vertical="center" wrapText="1"/>
    </xf>
    <xf numFmtId="177" fontId="23" fillId="2" borderId="1" xfId="47" applyNumberFormat="1" applyFont="1" applyFill="1" applyBorder="1" applyAlignment="1" applyProtection="1">
      <alignment vertical="center" wrapText="1"/>
    </xf>
    <xf numFmtId="0" fontId="12" fillId="0" borderId="0" xfId="0" applyFont="1" applyFill="1" applyBorder="1" applyAlignment="1">
      <alignment horizontal="center"/>
    </xf>
    <xf numFmtId="0" fontId="35" fillId="2" borderId="1" xfId="44" applyFont="1" applyFill="1" applyBorder="1" applyAlignment="1" applyProtection="1">
      <alignment vertical="center" wrapText="1"/>
    </xf>
    <xf numFmtId="3" fontId="15" fillId="0" borderId="1" xfId="45" applyNumberFormat="1" applyFont="1" applyFill="1" applyBorder="1" applyAlignment="1">
      <alignment horizontal="right" vertical="center" wrapText="1"/>
    </xf>
    <xf numFmtId="0" fontId="20" fillId="0" borderId="0" xfId="0" applyFont="1" applyFill="1"/>
    <xf numFmtId="3" fontId="15" fillId="0" borderId="1" xfId="1" applyNumberFormat="1" applyFont="1" applyFill="1" applyBorder="1" applyAlignment="1">
      <alignment horizontal="right" vertical="center" wrapText="1"/>
    </xf>
    <xf numFmtId="0" fontId="12" fillId="0" borderId="0" xfId="43" applyFont="1" applyFill="1" applyBorder="1" applyAlignment="1">
      <alignment horizontal="center" vertical="center" wrapText="1"/>
    </xf>
    <xf numFmtId="0" fontId="12" fillId="0" borderId="0" xfId="42" applyFont="1" applyFill="1" applyBorder="1" applyAlignment="1">
      <alignment horizontal="center"/>
    </xf>
    <xf numFmtId="0" fontId="12" fillId="0" borderId="6" xfId="0" applyFont="1" applyFill="1" applyBorder="1"/>
    <xf numFmtId="9" fontId="12" fillId="0" borderId="6" xfId="43" applyNumberFormat="1" applyFont="1" applyFill="1" applyBorder="1" applyAlignment="1">
      <alignment horizontal="center" vertical="center" wrapText="1"/>
    </xf>
    <xf numFmtId="0" fontId="12" fillId="0" borderId="6" xfId="43" applyFont="1" applyFill="1" applyBorder="1" applyAlignment="1">
      <alignment horizontal="center" vertical="center" wrapText="1"/>
    </xf>
    <xf numFmtId="3" fontId="12" fillId="2" borderId="21" xfId="43" applyNumberFormat="1" applyFont="1" applyFill="1" applyBorder="1" applyAlignment="1">
      <alignment horizontal="center" vertical="center" wrapText="1"/>
    </xf>
    <xf numFmtId="3" fontId="12" fillId="2" borderId="28" xfId="43" applyNumberFormat="1" applyFont="1" applyFill="1" applyBorder="1" applyAlignment="1">
      <alignment horizontal="center" vertical="center" wrapText="1"/>
    </xf>
    <xf numFmtId="3" fontId="12" fillId="2" borderId="34" xfId="43" applyNumberFormat="1" applyFont="1" applyFill="1" applyBorder="1" applyAlignment="1">
      <alignment horizontal="center" vertical="center" wrapText="1"/>
    </xf>
    <xf numFmtId="3" fontId="12" fillId="2" borderId="0" xfId="43" applyNumberFormat="1" applyFont="1" applyFill="1" applyBorder="1" applyAlignment="1">
      <alignment horizontal="center" vertical="center" wrapText="1"/>
    </xf>
    <xf numFmtId="3" fontId="12" fillId="2" borderId="0" xfId="42" applyNumberFormat="1" applyFont="1" applyFill="1" applyBorder="1" applyAlignment="1">
      <alignment horizontal="center"/>
    </xf>
    <xf numFmtId="3" fontId="12" fillId="2" borderId="33" xfId="43" applyNumberFormat="1" applyFont="1" applyFill="1" applyBorder="1" applyAlignment="1">
      <alignment vertical="center" wrapText="1"/>
    </xf>
    <xf numFmtId="0" fontId="23" fillId="2" borderId="1" xfId="44" applyFont="1" applyFill="1" applyBorder="1" applyAlignment="1" applyProtection="1">
      <alignment horizontal="center" vertical="center" wrapText="1"/>
    </xf>
    <xf numFmtId="0" fontId="20" fillId="0" borderId="32" xfId="43" applyFont="1" applyFill="1" applyBorder="1" applyAlignment="1">
      <alignment horizontal="left" vertical="center" wrapText="1"/>
    </xf>
    <xf numFmtId="0" fontId="20" fillId="0" borderId="37" xfId="43" applyFont="1" applyFill="1" applyBorder="1" applyAlignment="1">
      <alignment horizontal="left" vertical="center" wrapText="1"/>
    </xf>
    <xf numFmtId="0" fontId="20" fillId="0" borderId="0" xfId="43" applyFont="1" applyFill="1" applyBorder="1" applyAlignment="1">
      <alignment horizontal="center" vertical="center" wrapText="1"/>
    </xf>
    <xf numFmtId="0" fontId="20" fillId="0" borderId="0" xfId="42" applyFont="1" applyFill="1" applyBorder="1" applyAlignment="1">
      <alignment horizontal="center"/>
    </xf>
    <xf numFmtId="0" fontId="20" fillId="0" borderId="33" xfId="43" applyFont="1" applyFill="1" applyBorder="1" applyAlignment="1">
      <alignment horizontal="left" vertical="center" wrapText="1"/>
    </xf>
    <xf numFmtId="178" fontId="19" fillId="0" borderId="1" xfId="0" applyNumberFormat="1" applyFont="1" applyFill="1" applyBorder="1" applyAlignment="1">
      <alignment horizontal="right" vertical="center" wrapText="1"/>
    </xf>
    <xf numFmtId="3" fontId="20" fillId="0" borderId="34" xfId="43" applyNumberFormat="1" applyFont="1" applyFill="1" applyBorder="1" applyAlignment="1">
      <alignment horizontal="center" vertical="center" wrapText="1"/>
    </xf>
    <xf numFmtId="3" fontId="20" fillId="0" borderId="0" xfId="43" applyNumberFormat="1" applyFont="1" applyFill="1" applyBorder="1" applyAlignment="1">
      <alignment horizontal="center" vertical="center" wrapText="1"/>
    </xf>
    <xf numFmtId="3" fontId="20" fillId="0" borderId="0" xfId="42" applyNumberFormat="1" applyFont="1" applyFill="1" applyBorder="1" applyAlignment="1">
      <alignment horizontal="center"/>
    </xf>
    <xf numFmtId="3" fontId="20" fillId="0" borderId="33" xfId="43" applyNumberFormat="1" applyFont="1" applyFill="1" applyBorder="1" applyAlignment="1">
      <alignment vertical="center" wrapText="1"/>
    </xf>
    <xf numFmtId="0" fontId="12" fillId="2" borderId="6" xfId="42" applyFont="1" applyFill="1" applyBorder="1" applyAlignment="1">
      <alignment horizontal="left"/>
    </xf>
    <xf numFmtId="0" fontId="12" fillId="2" borderId="38" xfId="42" applyFont="1" applyFill="1" applyBorder="1" applyAlignment="1">
      <alignment horizontal="left"/>
    </xf>
    <xf numFmtId="1" fontId="23" fillId="2" borderId="1" xfId="44" applyNumberFormat="1" applyFont="1" applyFill="1" applyBorder="1" applyAlignment="1" applyProtection="1">
      <alignment vertical="center" wrapText="1"/>
    </xf>
    <xf numFmtId="178" fontId="19" fillId="0" borderId="6" xfId="0" applyNumberFormat="1" applyFont="1" applyFill="1" applyBorder="1" applyAlignment="1">
      <alignment horizontal="right" vertical="center" wrapText="1"/>
    </xf>
    <xf numFmtId="178" fontId="19" fillId="0" borderId="0" xfId="0" applyNumberFormat="1" applyFont="1" applyFill="1" applyBorder="1" applyAlignment="1">
      <alignment horizontal="right" vertical="center" wrapText="1"/>
    </xf>
    <xf numFmtId="9" fontId="23" fillId="2" borderId="1" xfId="44" applyNumberFormat="1" applyFont="1" applyFill="1" applyBorder="1" applyAlignment="1" applyProtection="1">
      <alignment vertical="center" wrapText="1"/>
    </xf>
    <xf numFmtId="4" fontId="20" fillId="0" borderId="0" xfId="43" applyNumberFormat="1" applyFont="1" applyFill="1" applyBorder="1" applyAlignment="1">
      <alignment horizontal="center" vertical="center" wrapText="1"/>
    </xf>
    <xf numFmtId="4" fontId="20" fillId="0" borderId="0" xfId="42" applyNumberFormat="1" applyFont="1" applyFill="1" applyBorder="1" applyAlignment="1">
      <alignment horizontal="center"/>
    </xf>
    <xf numFmtId="4" fontId="12" fillId="2" borderId="33" xfId="43" applyNumberFormat="1" applyFont="1" applyFill="1" applyBorder="1" applyAlignment="1">
      <alignment horizontal="left" vertical="center" wrapText="1"/>
    </xf>
    <xf numFmtId="4" fontId="19" fillId="0" borderId="1" xfId="0" applyNumberFormat="1" applyFont="1" applyFill="1" applyBorder="1" applyAlignment="1">
      <alignment horizontal="right" vertical="center" wrapText="1"/>
    </xf>
    <xf numFmtId="4" fontId="20" fillId="0" borderId="1" xfId="0" applyNumberFormat="1" applyFont="1" applyFill="1" applyBorder="1"/>
    <xf numFmtId="4" fontId="12" fillId="2" borderId="33" xfId="43" applyNumberFormat="1" applyFont="1" applyFill="1" applyBorder="1" applyAlignment="1">
      <alignment vertical="center" wrapText="1"/>
    </xf>
    <xf numFmtId="4" fontId="12" fillId="2" borderId="37" xfId="43" applyNumberFormat="1" applyFont="1" applyFill="1" applyBorder="1" applyAlignment="1">
      <alignment horizontal="center" vertical="center" wrapText="1"/>
    </xf>
    <xf numFmtId="4" fontId="12" fillId="2" borderId="33" xfId="43" applyNumberFormat="1" applyFont="1" applyFill="1" applyBorder="1" applyAlignment="1">
      <alignment horizontal="center" vertical="center" wrapText="1"/>
    </xf>
    <xf numFmtId="0" fontId="15" fillId="2" borderId="7" xfId="0" applyFont="1" applyFill="1" applyBorder="1" applyAlignment="1">
      <alignment horizontal="left" vertical="center" wrapText="1"/>
    </xf>
    <xf numFmtId="10" fontId="15" fillId="2" borderId="8" xfId="0" applyNumberFormat="1" applyFont="1" applyFill="1" applyBorder="1" applyAlignment="1">
      <alignment horizontal="center" vertical="center" wrapText="1"/>
    </xf>
    <xf numFmtId="0" fontId="19" fillId="2" borderId="8" xfId="0" applyFont="1" applyFill="1" applyBorder="1" applyAlignment="1">
      <alignment horizontal="left" vertical="center" wrapText="1"/>
    </xf>
    <xf numFmtId="10" fontId="19" fillId="2" borderId="8" xfId="0" applyNumberFormat="1" applyFont="1" applyFill="1" applyBorder="1" applyAlignment="1">
      <alignment horizontal="center" vertical="center" wrapText="1"/>
    </xf>
    <xf numFmtId="0" fontId="19" fillId="2" borderId="8" xfId="0" applyFont="1" applyFill="1" applyBorder="1" applyAlignment="1">
      <alignment horizontal="center" vertical="center" wrapText="1"/>
    </xf>
    <xf numFmtId="14" fontId="19" fillId="2" borderId="8" xfId="0" applyNumberFormat="1" applyFont="1" applyFill="1" applyBorder="1" applyAlignment="1">
      <alignment horizontal="center" vertical="center" wrapText="1"/>
    </xf>
    <xf numFmtId="0" fontId="15" fillId="2" borderId="8" xfId="45" applyNumberFormat="1" applyFont="1" applyFill="1" applyBorder="1" applyAlignment="1">
      <alignment horizontal="right" vertical="center" wrapText="1"/>
    </xf>
    <xf numFmtId="0" fontId="15" fillId="2" borderId="8" xfId="0" applyFont="1" applyFill="1" applyBorder="1" applyAlignment="1">
      <alignment horizontal="center" vertical="center" wrapText="1"/>
    </xf>
    <xf numFmtId="0" fontId="15" fillId="2" borderId="8" xfId="1" applyFont="1" applyFill="1" applyBorder="1" applyAlignment="1">
      <alignment vertical="center" wrapText="1"/>
    </xf>
    <xf numFmtId="0" fontId="15" fillId="2" borderId="8" xfId="1" applyFont="1" applyFill="1" applyBorder="1" applyAlignment="1">
      <alignment vertical="top" wrapText="1"/>
    </xf>
    <xf numFmtId="0" fontId="15" fillId="2" borderId="8" xfId="1" applyFont="1" applyFill="1" applyBorder="1" applyAlignment="1">
      <alignment vertical="center"/>
    </xf>
    <xf numFmtId="0" fontId="15" fillId="2" borderId="8" xfId="1" applyFont="1" applyFill="1" applyBorder="1" applyAlignment="1">
      <alignment horizontal="center" vertical="center" wrapText="1"/>
    </xf>
    <xf numFmtId="14" fontId="15" fillId="2" borderId="8" xfId="1" applyNumberFormat="1" applyFont="1" applyFill="1" applyBorder="1" applyAlignment="1">
      <alignment horizontal="center" vertical="center" wrapText="1"/>
    </xf>
    <xf numFmtId="0" fontId="15" fillId="2" borderId="8" xfId="1" applyFont="1" applyFill="1" applyBorder="1" applyAlignment="1">
      <alignment horizontal="right" vertical="center" wrapText="1"/>
    </xf>
    <xf numFmtId="3" fontId="15" fillId="2" borderId="8" xfId="1" applyNumberFormat="1" applyFont="1" applyFill="1" applyBorder="1" applyAlignment="1">
      <alignment vertical="center" wrapText="1"/>
    </xf>
    <xf numFmtId="3" fontId="19" fillId="2" borderId="8" xfId="0" applyNumberFormat="1" applyFont="1" applyFill="1" applyBorder="1"/>
    <xf numFmtId="3" fontId="15" fillId="2" borderId="8" xfId="0" applyNumberFormat="1"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28" fillId="2" borderId="28" xfId="0" applyFont="1" applyFill="1" applyBorder="1" applyAlignment="1">
      <alignment horizontal="left" vertical="center" wrapText="1"/>
    </xf>
    <xf numFmtId="0" fontId="15" fillId="2" borderId="9" xfId="0" applyFont="1" applyFill="1" applyBorder="1" applyAlignment="1">
      <alignment horizontal="left" vertical="center" wrapText="1"/>
    </xf>
    <xf numFmtId="10" fontId="15"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1" xfId="45" applyNumberFormat="1" applyFont="1" applyFill="1" applyBorder="1" applyAlignment="1">
      <alignment horizontal="right" vertical="center" wrapText="1"/>
    </xf>
    <xf numFmtId="0" fontId="15" fillId="2" borderId="1" xfId="1" applyNumberFormat="1" applyFont="1" applyFill="1" applyBorder="1" applyAlignment="1">
      <alignment horizontal="right" vertical="center" wrapText="1"/>
    </xf>
    <xf numFmtId="0" fontId="19" fillId="2" borderId="1" xfId="0" applyFont="1" applyFill="1" applyBorder="1" applyAlignment="1">
      <alignment horizontal="left" vertical="center" wrapText="1"/>
    </xf>
    <xf numFmtId="10" fontId="19" fillId="2" borderId="1" xfId="0" applyNumberFormat="1" applyFont="1" applyFill="1" applyBorder="1" applyAlignment="1">
      <alignment horizontal="center" vertical="center" wrapText="1"/>
    </xf>
    <xf numFmtId="0" fontId="15" fillId="2" borderId="1" xfId="1" applyFont="1" applyFill="1" applyBorder="1" applyAlignment="1">
      <alignment vertical="center" wrapText="1"/>
    </xf>
    <xf numFmtId="0" fontId="15" fillId="2" borderId="1" xfId="1" applyFont="1" applyFill="1" applyBorder="1" applyAlignment="1">
      <alignment vertical="top" wrapText="1"/>
    </xf>
    <xf numFmtId="0" fontId="15" fillId="2" borderId="1" xfId="1" applyFont="1" applyFill="1" applyBorder="1" applyAlignment="1">
      <alignment vertical="center"/>
    </xf>
    <xf numFmtId="0" fontId="19" fillId="2" borderId="1" xfId="0" applyFont="1" applyFill="1" applyBorder="1" applyAlignment="1">
      <alignment horizontal="center" vertical="center" wrapText="1"/>
    </xf>
    <xf numFmtId="0" fontId="15" fillId="2" borderId="1" xfId="1" applyFont="1" applyFill="1" applyBorder="1" applyAlignment="1">
      <alignment horizontal="right" vertical="center" wrapText="1"/>
    </xf>
    <xf numFmtId="3" fontId="15" fillId="2" borderId="1" xfId="1" applyNumberFormat="1" applyFont="1" applyFill="1" applyBorder="1" applyAlignment="1">
      <alignment vertical="center" wrapText="1"/>
    </xf>
    <xf numFmtId="3" fontId="19" fillId="2" borderId="1" xfId="0" applyNumberFormat="1" applyFont="1" applyFill="1" applyBorder="1"/>
    <xf numFmtId="0" fontId="19" fillId="2" borderId="1" xfId="0" applyFont="1" applyFill="1" applyBorder="1"/>
    <xf numFmtId="3" fontId="15" fillId="2" borderId="1" xfId="0" applyNumberFormat="1" applyFont="1" applyFill="1" applyBorder="1" applyAlignment="1">
      <alignment horizontal="left" vertical="center" wrapText="1"/>
    </xf>
    <xf numFmtId="0" fontId="15" fillId="2" borderId="67" xfId="0" applyFont="1" applyFill="1" applyBorder="1" applyAlignment="1">
      <alignment horizontal="left" vertical="center" wrapText="1"/>
    </xf>
    <xf numFmtId="1" fontId="15" fillId="2" borderId="1" xfId="1" applyNumberFormat="1" applyFont="1" applyFill="1" applyBorder="1" applyAlignment="1">
      <alignment vertical="center" wrapText="1"/>
    </xf>
    <xf numFmtId="0" fontId="15" fillId="2" borderId="1" xfId="1" applyFont="1" applyFill="1" applyBorder="1" applyAlignment="1">
      <alignment horizontal="center" vertical="center" wrapText="1"/>
    </xf>
    <xf numFmtId="3" fontId="15" fillId="2" borderId="67" xfId="0" applyNumberFormat="1" applyFont="1" applyFill="1" applyBorder="1" applyAlignment="1">
      <alignment horizontal="left" vertical="center" wrapText="1"/>
    </xf>
    <xf numFmtId="0" fontId="28" fillId="2" borderId="1" xfId="0" applyFont="1" applyFill="1" applyBorder="1" applyAlignment="1">
      <alignment horizontal="left" vertical="center"/>
    </xf>
    <xf numFmtId="0" fontId="28" fillId="2" borderId="1" xfId="0" applyFont="1" applyFill="1" applyBorder="1" applyAlignment="1">
      <alignment horizontal="left" vertical="center" wrapText="1"/>
    </xf>
    <xf numFmtId="0" fontId="15" fillId="2" borderId="69" xfId="0" applyFont="1" applyFill="1" applyBorder="1" applyAlignment="1">
      <alignment horizontal="left" vertical="center" wrapText="1"/>
    </xf>
    <xf numFmtId="1" fontId="15" fillId="2" borderId="54" xfId="1" applyNumberFormat="1" applyFont="1" applyFill="1" applyBorder="1" applyAlignment="1">
      <alignment vertical="center" wrapText="1"/>
    </xf>
    <xf numFmtId="0" fontId="15" fillId="2" borderId="54" xfId="0" applyFont="1" applyFill="1" applyBorder="1" applyAlignment="1">
      <alignment horizontal="left" vertical="center" wrapText="1"/>
    </xf>
    <xf numFmtId="10" fontId="15" fillId="2" borderId="54" xfId="0" applyNumberFormat="1" applyFont="1" applyFill="1" applyBorder="1" applyAlignment="1">
      <alignment horizontal="center" vertical="center" wrapText="1"/>
    </xf>
    <xf numFmtId="0" fontId="15" fillId="2" borderId="54" xfId="0" applyFont="1" applyFill="1" applyBorder="1" applyAlignment="1">
      <alignment horizontal="center" vertical="center" wrapText="1"/>
    </xf>
    <xf numFmtId="3" fontId="15" fillId="2" borderId="54" xfId="0" applyNumberFormat="1" applyFont="1" applyFill="1" applyBorder="1" applyAlignment="1">
      <alignment horizontal="center" vertical="center" wrapText="1"/>
    </xf>
    <xf numFmtId="14" fontId="15" fillId="2" borderId="54" xfId="0" applyNumberFormat="1" applyFont="1" applyFill="1" applyBorder="1" applyAlignment="1">
      <alignment horizontal="center" vertical="center" wrapText="1"/>
    </xf>
    <xf numFmtId="0" fontId="15" fillId="2" borderId="54" xfId="45" applyNumberFormat="1" applyFont="1" applyFill="1" applyBorder="1" applyAlignment="1">
      <alignment horizontal="right" vertical="center" wrapText="1"/>
    </xf>
    <xf numFmtId="0" fontId="15" fillId="2" borderId="54" xfId="1" applyNumberFormat="1" applyFont="1" applyFill="1" applyBorder="1" applyAlignment="1">
      <alignment horizontal="right" vertical="center" wrapText="1"/>
    </xf>
    <xf numFmtId="10" fontId="19" fillId="2" borderId="54" xfId="0" applyNumberFormat="1" applyFont="1" applyFill="1" applyBorder="1" applyAlignment="1">
      <alignment horizontal="center" vertical="center" wrapText="1"/>
    </xf>
    <xf numFmtId="0" fontId="15" fillId="2" borderId="54" xfId="1" applyFont="1" applyFill="1" applyBorder="1" applyAlignment="1">
      <alignment vertical="center" wrapText="1"/>
    </xf>
    <xf numFmtId="0" fontId="15" fillId="2" borderId="54" xfId="1" applyFont="1" applyFill="1" applyBorder="1" applyAlignment="1">
      <alignment vertical="top" wrapText="1"/>
    </xf>
    <xf numFmtId="0" fontId="15" fillId="2" borderId="54" xfId="1" applyFont="1" applyFill="1" applyBorder="1" applyAlignment="1">
      <alignment vertical="center"/>
    </xf>
    <xf numFmtId="0" fontId="15" fillId="2" borderId="54" xfId="1" applyFont="1" applyFill="1" applyBorder="1" applyAlignment="1">
      <alignment horizontal="center" vertical="center" wrapText="1"/>
    </xf>
    <xf numFmtId="0" fontId="19" fillId="2" borderId="54" xfId="0" applyFont="1" applyFill="1" applyBorder="1" applyAlignment="1">
      <alignment horizontal="center" vertical="center" wrapText="1"/>
    </xf>
    <xf numFmtId="0" fontId="15" fillId="2" borderId="54" xfId="1" applyFont="1" applyFill="1" applyBorder="1" applyAlignment="1">
      <alignment horizontal="right" vertical="center" wrapText="1"/>
    </xf>
    <xf numFmtId="3" fontId="15" fillId="2" borderId="54" xfId="1" applyNumberFormat="1" applyFont="1" applyFill="1" applyBorder="1" applyAlignment="1">
      <alignment vertical="center" wrapText="1"/>
    </xf>
    <xf numFmtId="0" fontId="19" fillId="2" borderId="54" xfId="0" applyFont="1" applyFill="1" applyBorder="1"/>
    <xf numFmtId="3" fontId="15" fillId="2" borderId="54" xfId="0" applyNumberFormat="1" applyFont="1" applyFill="1" applyBorder="1" applyAlignment="1">
      <alignment horizontal="left" vertical="center" wrapText="1"/>
    </xf>
    <xf numFmtId="0" fontId="28" fillId="2" borderId="54" xfId="0" applyFont="1" applyFill="1" applyBorder="1" applyAlignment="1">
      <alignment horizontal="left" vertical="center" wrapText="1"/>
    </xf>
    <xf numFmtId="3" fontId="15" fillId="2" borderId="68" xfId="0" applyNumberFormat="1" applyFont="1" applyFill="1" applyBorder="1" applyAlignment="1">
      <alignment horizontal="left" vertical="center" wrapText="1"/>
    </xf>
    <xf numFmtId="3" fontId="19" fillId="2" borderId="0" xfId="0" applyNumberFormat="1" applyFont="1" applyFill="1"/>
    <xf numFmtId="3" fontId="15" fillId="2" borderId="8" xfId="0" applyNumberFormat="1" applyFont="1" applyFill="1" applyBorder="1" applyAlignment="1">
      <alignment horizontal="center" vertical="center"/>
    </xf>
    <xf numFmtId="0" fontId="15" fillId="2" borderId="8" xfId="0" applyFont="1" applyFill="1" applyBorder="1" applyAlignment="1">
      <alignment horizontal="center" vertical="center"/>
    </xf>
    <xf numFmtId="14" fontId="15" fillId="2" borderId="8" xfId="0" applyNumberFormat="1" applyFont="1" applyFill="1" applyBorder="1" applyAlignment="1">
      <alignment horizontal="center" vertical="center" wrapText="1"/>
    </xf>
    <xf numFmtId="3" fontId="15" fillId="2" borderId="8" xfId="45" applyNumberFormat="1" applyFont="1" applyFill="1" applyBorder="1" applyAlignment="1">
      <alignment horizontal="right" vertical="center" wrapText="1"/>
    </xf>
    <xf numFmtId="3" fontId="15" fillId="2" borderId="8" xfId="1" applyNumberFormat="1" applyFont="1" applyFill="1" applyBorder="1" applyAlignment="1">
      <alignment horizontal="right" vertical="center" wrapText="1"/>
    </xf>
    <xf numFmtId="0" fontId="15" fillId="2" borderId="9" xfId="1" applyNumberFormat="1" applyFont="1" applyFill="1" applyBorder="1" applyAlignment="1">
      <alignment vertical="center" wrapText="1"/>
    </xf>
    <xf numFmtId="3" fontId="15" fillId="2" borderId="1" xfId="0" applyNumberFormat="1" applyFont="1" applyFill="1" applyBorder="1" applyAlignment="1">
      <alignment horizontal="center" vertical="center"/>
    </xf>
    <xf numFmtId="0" fontId="15" fillId="2" borderId="1" xfId="0" applyFont="1" applyFill="1" applyBorder="1" applyAlignment="1">
      <alignment horizontal="center" vertical="center"/>
    </xf>
    <xf numFmtId="4" fontId="15" fillId="2" borderId="1" xfId="45" applyNumberFormat="1" applyFont="1" applyFill="1" applyBorder="1" applyAlignment="1">
      <alignment horizontal="right" vertical="center" wrapText="1"/>
    </xf>
    <xf numFmtId="3" fontId="15" fillId="2" borderId="1" xfId="45" applyNumberFormat="1" applyFont="1" applyFill="1" applyBorder="1" applyAlignment="1">
      <alignment horizontal="right" vertical="center" wrapText="1"/>
    </xf>
    <xf numFmtId="3" fontId="15" fillId="2" borderId="1" xfId="1" applyNumberFormat="1" applyFont="1" applyFill="1" applyBorder="1" applyAlignment="1">
      <alignment horizontal="right" vertical="center" wrapText="1"/>
    </xf>
    <xf numFmtId="4" fontId="15" fillId="2" borderId="1" xfId="1" applyNumberFormat="1" applyFont="1" applyFill="1" applyBorder="1" applyAlignment="1">
      <alignment horizontal="right" vertical="center" wrapText="1"/>
    </xf>
    <xf numFmtId="3" fontId="15" fillId="2" borderId="1" xfId="0" applyNumberFormat="1" applyFont="1" applyFill="1" applyBorder="1" applyAlignment="1">
      <alignment vertical="center" wrapText="1"/>
    </xf>
    <xf numFmtId="0" fontId="15" fillId="2" borderId="1" xfId="0" applyFont="1" applyFill="1" applyBorder="1" applyAlignment="1">
      <alignment vertical="center" wrapText="1"/>
    </xf>
    <xf numFmtId="3" fontId="29" fillId="2" borderId="67" xfId="44" applyNumberFormat="1" applyFont="1" applyFill="1" applyBorder="1" applyAlignment="1" applyProtection="1">
      <alignment vertical="center" wrapText="1"/>
    </xf>
    <xf numFmtId="43" fontId="19" fillId="2" borderId="1" xfId="47" applyFont="1" applyFill="1" applyBorder="1" applyAlignment="1">
      <alignment horizontal="center" vertical="center" wrapText="1"/>
    </xf>
    <xf numFmtId="3" fontId="15" fillId="2" borderId="1" xfId="0" applyNumberFormat="1" applyFont="1" applyFill="1" applyBorder="1" applyAlignment="1">
      <alignment horizontal="right" vertical="center" wrapText="1"/>
    </xf>
    <xf numFmtId="4" fontId="15" fillId="2" borderId="1" xfId="0" applyNumberFormat="1" applyFont="1" applyFill="1" applyBorder="1" applyAlignment="1">
      <alignment horizontal="right" vertical="center" wrapText="1"/>
    </xf>
    <xf numFmtId="4" fontId="15" fillId="2" borderId="1" xfId="47" applyNumberFormat="1" applyFont="1" applyFill="1" applyBorder="1" applyAlignment="1">
      <alignment horizontal="right" vertical="center" wrapText="1"/>
    </xf>
    <xf numFmtId="4" fontId="19" fillId="2" borderId="1" xfId="0" applyNumberFormat="1" applyFont="1" applyFill="1" applyBorder="1" applyAlignment="1">
      <alignment horizontal="right" vertical="center" wrapText="1"/>
    </xf>
    <xf numFmtId="0" fontId="15" fillId="2" borderId="1" xfId="0" applyFont="1" applyFill="1" applyBorder="1" applyAlignment="1">
      <alignment horizontal="right" vertical="center" wrapText="1"/>
    </xf>
    <xf numFmtId="0" fontId="15" fillId="2" borderId="1" xfId="1" applyFont="1" applyFill="1" applyBorder="1" applyAlignment="1">
      <alignment horizontal="left" vertical="center" wrapText="1"/>
    </xf>
    <xf numFmtId="3" fontId="15" fillId="2" borderId="1" xfId="1" applyNumberFormat="1" applyFont="1" applyFill="1" applyBorder="1" applyAlignment="1">
      <alignment horizontal="center" vertical="center" wrapText="1"/>
    </xf>
    <xf numFmtId="0" fontId="19" fillId="2" borderId="1" xfId="0" applyFont="1" applyFill="1" applyBorder="1" applyAlignment="1">
      <alignment vertical="center"/>
    </xf>
    <xf numFmtId="0" fontId="29" fillId="2" borderId="67" xfId="44" applyFont="1" applyFill="1" applyBorder="1" applyAlignment="1" applyProtection="1">
      <alignment horizontal="left" vertical="center" wrapText="1"/>
    </xf>
    <xf numFmtId="3" fontId="29" fillId="2" borderId="67" xfId="44" applyNumberFormat="1" applyFont="1" applyFill="1" applyBorder="1" applyAlignment="1" applyProtection="1">
      <alignment horizontal="left" vertical="center" wrapText="1"/>
    </xf>
    <xf numFmtId="0" fontId="19" fillId="2" borderId="1" xfId="0" applyFont="1" applyFill="1" applyBorder="1" applyAlignment="1">
      <alignment horizontal="right" vertical="center" wrapText="1"/>
    </xf>
    <xf numFmtId="3" fontId="31" fillId="2" borderId="67" xfId="44" applyNumberFormat="1" applyFont="1" applyFill="1" applyBorder="1" applyAlignment="1" applyProtection="1">
      <alignment horizontal="left" vertical="center" wrapText="1"/>
    </xf>
    <xf numFmtId="0" fontId="28" fillId="2" borderId="1" xfId="0" applyFont="1" applyFill="1" applyBorder="1" applyAlignment="1">
      <alignment wrapText="1"/>
    </xf>
    <xf numFmtId="10" fontId="28" fillId="2" borderId="1" xfId="0" applyNumberFormat="1" applyFont="1" applyFill="1" applyBorder="1" applyAlignment="1">
      <alignment horizontal="center" vertical="center" wrapText="1"/>
    </xf>
    <xf numFmtId="10" fontId="28" fillId="2" borderId="1" xfId="0" applyNumberFormat="1" applyFont="1" applyFill="1" applyBorder="1" applyAlignment="1">
      <alignment horizontal="center" vertical="center"/>
    </xf>
    <xf numFmtId="3" fontId="17" fillId="2" borderId="1" xfId="44" applyNumberFormat="1" applyFill="1" applyBorder="1" applyAlignment="1" applyProtection="1">
      <alignment horizontal="left" vertical="center" wrapText="1"/>
    </xf>
    <xf numFmtId="0" fontId="28" fillId="2" borderId="67" xfId="0" applyFont="1" applyFill="1" applyBorder="1" applyAlignment="1">
      <alignment horizontal="left" vertical="center" wrapText="1"/>
    </xf>
    <xf numFmtId="4" fontId="28" fillId="2" borderId="1" xfId="0" applyNumberFormat="1" applyFont="1" applyFill="1" applyBorder="1" applyAlignment="1">
      <alignment horizontal="right" vertical="center"/>
    </xf>
    <xf numFmtId="10" fontId="15" fillId="2" borderId="1" xfId="1" applyNumberFormat="1" applyFont="1" applyFill="1" applyBorder="1" applyAlignment="1">
      <alignment horizontal="center" vertical="center" wrapText="1"/>
    </xf>
    <xf numFmtId="14" fontId="15" fillId="2" borderId="1" xfId="1" applyNumberFormat="1" applyFont="1" applyFill="1" applyBorder="1" applyAlignment="1">
      <alignment horizontal="center" vertical="center" wrapText="1"/>
    </xf>
    <xf numFmtId="0" fontId="17" fillId="2" borderId="1" xfId="44" applyFill="1" applyBorder="1" applyAlignment="1" applyProtection="1">
      <alignment horizontal="left" vertical="center" wrapText="1"/>
    </xf>
    <xf numFmtId="0" fontId="19" fillId="2" borderId="54" xfId="0" applyFont="1" applyFill="1" applyBorder="1" applyAlignment="1">
      <alignment horizontal="left" vertical="center" wrapText="1"/>
    </xf>
    <xf numFmtId="14" fontId="15" fillId="2" borderId="54" xfId="1" applyNumberFormat="1" applyFont="1" applyFill="1" applyBorder="1" applyAlignment="1">
      <alignment horizontal="center" vertical="center" wrapText="1"/>
    </xf>
    <xf numFmtId="10" fontId="28" fillId="2" borderId="54" xfId="0" applyNumberFormat="1" applyFont="1" applyFill="1" applyBorder="1" applyAlignment="1">
      <alignment horizontal="center" vertical="center"/>
    </xf>
    <xf numFmtId="0" fontId="29" fillId="2" borderId="68" xfId="44" applyFont="1" applyFill="1" applyBorder="1" applyAlignment="1" applyProtection="1">
      <alignment horizontal="left" vertical="center" wrapText="1"/>
    </xf>
    <xf numFmtId="10" fontId="15" fillId="2" borderId="8" xfId="0" applyNumberFormat="1" applyFont="1" applyFill="1" applyBorder="1" applyAlignment="1">
      <alignment horizontal="center" vertical="center"/>
    </xf>
    <xf numFmtId="0" fontId="32" fillId="2" borderId="8" xfId="0" applyFont="1" applyFill="1" applyBorder="1" applyAlignment="1">
      <alignment horizontal="left" vertical="center" wrapText="1"/>
    </xf>
    <xf numFmtId="10" fontId="32" fillId="2" borderId="8" xfId="0" applyNumberFormat="1" applyFont="1" applyFill="1" applyBorder="1" applyAlignment="1">
      <alignment horizontal="center" vertical="center"/>
    </xf>
    <xf numFmtId="0" fontId="32" fillId="2" borderId="8" xfId="0" applyFont="1" applyFill="1" applyBorder="1" applyAlignment="1">
      <alignment horizontal="center" vertical="center" wrapText="1"/>
    </xf>
    <xf numFmtId="0" fontId="32" fillId="2" borderId="8" xfId="1" applyFont="1" applyFill="1" applyBorder="1" applyAlignment="1">
      <alignment horizontal="center" vertical="center" wrapText="1"/>
    </xf>
    <xf numFmtId="0" fontId="32" fillId="2" borderId="8" xfId="1" applyFont="1" applyFill="1" applyBorder="1" applyAlignment="1">
      <alignment vertical="center" wrapText="1"/>
    </xf>
    <xf numFmtId="14" fontId="32" fillId="2" borderId="8" xfId="0" applyNumberFormat="1" applyFont="1" applyFill="1" applyBorder="1" applyAlignment="1">
      <alignment horizontal="center" vertical="center"/>
    </xf>
    <xf numFmtId="1" fontId="32" fillId="2" borderId="8" xfId="0" applyNumberFormat="1" applyFont="1" applyFill="1" applyBorder="1" applyAlignment="1">
      <alignment horizontal="right" vertical="center"/>
    </xf>
    <xf numFmtId="10" fontId="28" fillId="2" borderId="8" xfId="0" applyNumberFormat="1" applyFont="1" applyFill="1" applyBorder="1" applyAlignment="1">
      <alignment horizontal="center" vertical="center"/>
    </xf>
    <xf numFmtId="0" fontId="15" fillId="2" borderId="8" xfId="0" applyFont="1" applyFill="1" applyBorder="1" applyAlignment="1">
      <alignment horizontal="right" vertical="center" wrapText="1"/>
    </xf>
    <xf numFmtId="1" fontId="15" fillId="2" borderId="8" xfId="1" applyNumberFormat="1" applyFont="1" applyFill="1" applyBorder="1" applyAlignment="1">
      <alignment vertical="center" wrapText="1"/>
    </xf>
    <xf numFmtId="0" fontId="28" fillId="2" borderId="8" xfId="0" applyFont="1" applyFill="1" applyBorder="1" applyAlignment="1">
      <alignment horizontal="left" vertical="center" wrapText="1"/>
    </xf>
    <xf numFmtId="0" fontId="19" fillId="2" borderId="1" xfId="0" applyFont="1" applyFill="1" applyBorder="1" applyAlignment="1">
      <alignment horizontal="left" vertical="center"/>
    </xf>
    <xf numFmtId="0" fontId="32" fillId="2" borderId="1" xfId="0" applyFont="1" applyFill="1" applyBorder="1" applyAlignment="1">
      <alignment horizontal="left" vertical="center" wrapText="1"/>
    </xf>
    <xf numFmtId="10" fontId="32" fillId="2" borderId="1" xfId="0" applyNumberFormat="1" applyFont="1" applyFill="1" applyBorder="1" applyAlignment="1">
      <alignment horizontal="center" vertical="center"/>
    </xf>
    <xf numFmtId="0" fontId="32" fillId="2" borderId="1" xfId="0" applyFont="1" applyFill="1" applyBorder="1" applyAlignment="1">
      <alignment horizontal="center" vertical="center" wrapText="1"/>
    </xf>
    <xf numFmtId="0" fontId="32" fillId="2" borderId="1" xfId="1" applyFont="1" applyFill="1" applyBorder="1" applyAlignment="1">
      <alignment horizontal="center" vertical="center" wrapText="1"/>
    </xf>
    <xf numFmtId="0" fontId="32" fillId="2" borderId="1" xfId="1" applyFont="1" applyFill="1" applyBorder="1" applyAlignment="1">
      <alignment vertical="center" wrapText="1"/>
    </xf>
    <xf numFmtId="14" fontId="32" fillId="2" borderId="1" xfId="0" applyNumberFormat="1" applyFont="1" applyFill="1" applyBorder="1" applyAlignment="1">
      <alignment horizontal="center" vertical="center"/>
    </xf>
    <xf numFmtId="1" fontId="32" fillId="2" borderId="1" xfId="0" applyNumberFormat="1" applyFont="1" applyFill="1" applyBorder="1" applyAlignment="1">
      <alignment horizontal="right" vertical="center"/>
    </xf>
    <xf numFmtId="3" fontId="28" fillId="2" borderId="1" xfId="0" applyNumberFormat="1" applyFont="1" applyFill="1" applyBorder="1" applyAlignment="1">
      <alignment horizontal="right" vertical="center"/>
    </xf>
    <xf numFmtId="1" fontId="15" fillId="2" borderId="1" xfId="1" applyNumberFormat="1" applyFont="1" applyFill="1" applyBorder="1" applyAlignment="1">
      <alignment horizontal="right" vertical="center" wrapText="1"/>
    </xf>
    <xf numFmtId="3" fontId="28" fillId="2" borderId="1" xfId="0" applyNumberFormat="1" applyFont="1" applyFill="1" applyBorder="1" applyAlignment="1">
      <alignment horizontal="left" vertical="center" wrapText="1"/>
    </xf>
    <xf numFmtId="3" fontId="28" fillId="2" borderId="67" xfId="0" applyNumberFormat="1" applyFont="1" applyFill="1" applyBorder="1" applyAlignment="1">
      <alignment horizontal="left" vertical="center" wrapText="1"/>
    </xf>
    <xf numFmtId="9" fontId="15" fillId="2" borderId="1" xfId="1" applyNumberFormat="1" applyFont="1" applyFill="1" applyBorder="1" applyAlignment="1">
      <alignment horizontal="right" vertical="center" wrapText="1"/>
    </xf>
    <xf numFmtId="0" fontId="15" fillId="2" borderId="1" xfId="48" applyFont="1" applyFill="1" applyBorder="1" applyAlignment="1">
      <alignment horizontal="center" vertical="center" wrapText="1"/>
    </xf>
    <xf numFmtId="14" fontId="19" fillId="2" borderId="1" xfId="0" applyNumberFormat="1" applyFont="1" applyFill="1" applyBorder="1" applyAlignment="1">
      <alignment horizontal="center" vertical="center" wrapText="1"/>
    </xf>
    <xf numFmtId="0" fontId="29" fillId="2" borderId="1" xfId="44" applyFont="1" applyFill="1" applyBorder="1" applyAlignment="1" applyProtection="1">
      <alignment horizontal="left" vertical="center" wrapText="1"/>
    </xf>
    <xf numFmtId="0" fontId="28" fillId="2" borderId="1" xfId="0" applyFont="1" applyFill="1" applyBorder="1" applyAlignment="1">
      <alignment vertical="center"/>
    </xf>
    <xf numFmtId="0" fontId="28" fillId="2" borderId="1" xfId="0" applyFont="1" applyFill="1" applyBorder="1" applyAlignment="1">
      <alignment vertical="center" wrapText="1"/>
    </xf>
    <xf numFmtId="0" fontId="29" fillId="2" borderId="67" xfId="44" applyFont="1" applyFill="1" applyBorder="1" applyAlignment="1" applyProtection="1">
      <alignment vertical="center" wrapText="1"/>
    </xf>
    <xf numFmtId="3" fontId="32" fillId="2" borderId="1" xfId="0" applyNumberFormat="1" applyFont="1" applyFill="1" applyBorder="1" applyAlignment="1">
      <alignment horizontal="right" vertical="center" wrapText="1"/>
    </xf>
    <xf numFmtId="178" fontId="32" fillId="2" borderId="1" xfId="0" applyNumberFormat="1" applyFont="1" applyFill="1" applyBorder="1" applyAlignment="1">
      <alignment horizontal="right" vertical="center" wrapText="1"/>
    </xf>
    <xf numFmtId="3" fontId="28" fillId="2" borderId="1" xfId="0" applyNumberFormat="1" applyFont="1" applyFill="1" applyBorder="1" applyAlignment="1">
      <alignment horizontal="right" vertical="center" wrapText="1"/>
    </xf>
    <xf numFmtId="178" fontId="28" fillId="2" borderId="1" xfId="0" applyNumberFormat="1" applyFont="1" applyFill="1" applyBorder="1" applyAlignment="1">
      <alignment horizontal="right" vertical="center" wrapText="1"/>
    </xf>
    <xf numFmtId="10" fontId="15" fillId="2" borderId="1" xfId="0" applyNumberFormat="1" applyFont="1" applyFill="1" applyBorder="1" applyAlignment="1">
      <alignment horizontal="center" vertical="center"/>
    </xf>
    <xf numFmtId="14" fontId="15" fillId="2" borderId="1" xfId="1" applyNumberFormat="1" applyFont="1" applyFill="1" applyBorder="1" applyAlignment="1">
      <alignment vertical="center" wrapText="1"/>
    </xf>
    <xf numFmtId="0" fontId="15" fillId="2" borderId="1" xfId="45" applyNumberFormat="1" applyFont="1" applyFill="1" applyBorder="1" applyAlignment="1">
      <alignment vertical="center" wrapText="1"/>
    </xf>
    <xf numFmtId="0" fontId="15" fillId="2" borderId="1" xfId="1" applyNumberFormat="1" applyFont="1" applyFill="1" applyBorder="1" applyAlignment="1">
      <alignment vertical="center" wrapText="1"/>
    </xf>
    <xf numFmtId="9" fontId="15" fillId="2" borderId="1" xfId="1" applyNumberFormat="1" applyFont="1" applyFill="1" applyBorder="1" applyAlignment="1">
      <alignment vertical="center" wrapText="1"/>
    </xf>
    <xf numFmtId="0" fontId="28" fillId="2" borderId="1" xfId="0" applyFont="1" applyFill="1" applyBorder="1" applyAlignment="1">
      <alignment horizontal="center" vertical="center"/>
    </xf>
    <xf numFmtId="0" fontId="15" fillId="2" borderId="1" xfId="0" applyNumberFormat="1" applyFont="1" applyFill="1" applyBorder="1" applyAlignment="1">
      <alignment horizontal="left" vertical="center" wrapText="1"/>
    </xf>
    <xf numFmtId="0" fontId="17" fillId="2" borderId="67" xfId="44" applyFill="1" applyBorder="1" applyAlignment="1" applyProtection="1">
      <alignment horizontal="left" vertical="center" wrapText="1"/>
    </xf>
    <xf numFmtId="0" fontId="28" fillId="2" borderId="1" xfId="0" applyFont="1" applyFill="1" applyBorder="1" applyAlignment="1">
      <alignment horizontal="right" vertical="center"/>
    </xf>
    <xf numFmtId="4" fontId="19" fillId="2" borderId="1" xfId="0" applyNumberFormat="1" applyFont="1" applyFill="1" applyBorder="1" applyAlignment="1">
      <alignment horizontal="right" vertical="center"/>
    </xf>
    <xf numFmtId="0" fontId="19" fillId="2" borderId="1" xfId="0" applyFont="1" applyFill="1" applyBorder="1" applyAlignment="1">
      <alignment vertical="center" wrapText="1"/>
    </xf>
    <xf numFmtId="0" fontId="15" fillId="2" borderId="10" xfId="1" applyNumberFormat="1" applyFont="1" applyFill="1" applyBorder="1" applyAlignment="1">
      <alignment vertical="center" wrapText="1"/>
    </xf>
    <xf numFmtId="1" fontId="15" fillId="2" borderId="11" xfId="1" applyNumberFormat="1" applyFont="1" applyFill="1" applyBorder="1" applyAlignment="1">
      <alignment vertical="center" wrapText="1"/>
    </xf>
    <xf numFmtId="0" fontId="15" fillId="2" borderId="11" xfId="0" applyFont="1" applyFill="1" applyBorder="1" applyAlignment="1">
      <alignment horizontal="left" vertical="center" wrapText="1"/>
    </xf>
    <xf numFmtId="10" fontId="15" fillId="2" borderId="11" xfId="0" applyNumberFormat="1" applyFont="1" applyFill="1" applyBorder="1" applyAlignment="1">
      <alignment horizontal="center" vertical="center"/>
    </xf>
    <xf numFmtId="0" fontId="19" fillId="2" borderId="11" xfId="0"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11" xfId="1" applyFont="1" applyFill="1" applyBorder="1" applyAlignment="1">
      <alignment vertical="center" wrapText="1"/>
    </xf>
    <xf numFmtId="14" fontId="15" fillId="2" borderId="11" xfId="1" applyNumberFormat="1" applyFont="1" applyFill="1" applyBorder="1" applyAlignment="1">
      <alignment vertical="center" wrapText="1"/>
    </xf>
    <xf numFmtId="0" fontId="28" fillId="2" borderId="11" xfId="0" applyFont="1" applyFill="1" applyBorder="1" applyAlignment="1">
      <alignment horizontal="right" vertical="center"/>
    </xf>
    <xf numFmtId="4" fontId="15" fillId="2" borderId="11" xfId="0" applyNumberFormat="1" applyFont="1" applyFill="1" applyBorder="1" applyAlignment="1">
      <alignment horizontal="right" vertical="center" wrapText="1"/>
    </xf>
    <xf numFmtId="4" fontId="15" fillId="2" borderId="11" xfId="47" applyNumberFormat="1" applyFont="1" applyFill="1" applyBorder="1" applyAlignment="1">
      <alignment horizontal="right" vertical="center" wrapText="1"/>
    </xf>
    <xf numFmtId="4" fontId="19" fillId="2" borderId="11" xfId="0" applyNumberFormat="1" applyFont="1" applyFill="1" applyBorder="1" applyAlignment="1">
      <alignment horizontal="right" vertical="center"/>
    </xf>
    <xf numFmtId="0" fontId="19" fillId="2" borderId="11" xfId="0" applyFont="1" applyFill="1" applyBorder="1" applyAlignment="1">
      <alignment vertical="center" wrapText="1"/>
    </xf>
    <xf numFmtId="10" fontId="28" fillId="2" borderId="11" xfId="0" applyNumberFormat="1"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1" xfId="1" applyFont="1" applyFill="1" applyBorder="1" applyAlignment="1">
      <alignment vertical="top" wrapText="1"/>
    </xf>
    <xf numFmtId="14" fontId="19" fillId="2" borderId="11" xfId="0" applyNumberFormat="1" applyFont="1" applyFill="1" applyBorder="1" applyAlignment="1">
      <alignment horizontal="center" vertical="center" wrapText="1"/>
    </xf>
    <xf numFmtId="14" fontId="15" fillId="2" borderId="11" xfId="0" applyNumberFormat="1" applyFont="1" applyFill="1" applyBorder="1" applyAlignment="1">
      <alignment horizontal="center" vertical="center" wrapText="1"/>
    </xf>
    <xf numFmtId="3" fontId="15" fillId="2" borderId="11" xfId="1" applyNumberFormat="1" applyFont="1" applyFill="1" applyBorder="1" applyAlignment="1">
      <alignment vertical="center" wrapText="1"/>
    </xf>
    <xf numFmtId="0" fontId="28" fillId="2" borderId="11" xfId="0" applyFont="1" applyFill="1" applyBorder="1" applyAlignment="1">
      <alignment horizontal="left" vertical="center" wrapText="1"/>
    </xf>
    <xf numFmtId="14" fontId="15" fillId="0" borderId="1" xfId="1" applyNumberFormat="1" applyFont="1" applyFill="1" applyBorder="1" applyAlignment="1">
      <alignment vertical="center"/>
    </xf>
    <xf numFmtId="0" fontId="13" fillId="0" borderId="21" xfId="1" applyFont="1" applyFill="1" applyBorder="1" applyAlignment="1">
      <alignment horizontal="left" vertical="center"/>
    </xf>
    <xf numFmtId="0" fontId="13" fillId="0" borderId="31" xfId="1" applyFont="1" applyFill="1" applyBorder="1" applyAlignment="1">
      <alignment horizontal="left" vertical="center"/>
    </xf>
    <xf numFmtId="0" fontId="13" fillId="0" borderId="28" xfId="1" applyFont="1" applyFill="1" applyBorder="1" applyAlignment="1">
      <alignment horizontal="left" vertical="center"/>
    </xf>
    <xf numFmtId="0" fontId="26" fillId="0" borderId="21" xfId="0" applyFont="1" applyBorder="1" applyAlignment="1">
      <alignment horizontal="center" vertical="center"/>
    </xf>
    <xf numFmtId="0" fontId="26" fillId="0" borderId="31" xfId="0" applyFont="1" applyBorder="1" applyAlignment="1">
      <alignment horizontal="center" vertical="center"/>
    </xf>
    <xf numFmtId="0" fontId="26" fillId="0" borderId="28" xfId="0" applyFont="1" applyBorder="1" applyAlignment="1">
      <alignment horizontal="center" vertical="center"/>
    </xf>
    <xf numFmtId="0" fontId="15" fillId="2" borderId="21" xfId="1" applyFont="1" applyFill="1" applyBorder="1" applyAlignment="1">
      <alignment horizontal="left" vertical="center"/>
    </xf>
    <xf numFmtId="0" fontId="15" fillId="2" borderId="31" xfId="1" applyFont="1" applyFill="1" applyBorder="1" applyAlignment="1">
      <alignment horizontal="left" vertical="center"/>
    </xf>
    <xf numFmtId="0" fontId="15" fillId="2" borderId="31" xfId="1" applyFont="1" applyFill="1" applyBorder="1" applyAlignment="1">
      <alignment horizontal="center" vertical="center"/>
    </xf>
    <xf numFmtId="0" fontId="15" fillId="2" borderId="28" xfId="1" applyFont="1" applyFill="1" applyBorder="1" applyAlignment="1">
      <alignment horizontal="center" vertical="center"/>
    </xf>
    <xf numFmtId="0" fontId="13" fillId="4" borderId="7" xfId="1" applyFont="1" applyFill="1" applyBorder="1" applyAlignment="1">
      <alignment horizontal="center" vertical="center"/>
    </xf>
    <xf numFmtId="0" fontId="13" fillId="4" borderId="69" xfId="1" applyFont="1" applyFill="1" applyBorder="1" applyAlignment="1">
      <alignment horizontal="center" vertical="center"/>
    </xf>
    <xf numFmtId="0" fontId="13" fillId="4" borderId="53" xfId="1" applyFont="1" applyFill="1" applyBorder="1" applyAlignment="1">
      <alignment horizontal="center" vertical="center"/>
    </xf>
    <xf numFmtId="0" fontId="13" fillId="4" borderId="59" xfId="1" applyFont="1" applyFill="1" applyBorder="1" applyAlignment="1">
      <alignment horizontal="center" vertical="center"/>
    </xf>
    <xf numFmtId="0" fontId="13" fillId="4" borderId="8" xfId="1" applyFont="1" applyFill="1" applyBorder="1" applyAlignment="1">
      <alignment horizontal="center" vertical="center" wrapText="1"/>
    </xf>
    <xf numFmtId="0" fontId="13" fillId="4" borderId="54" xfId="1" applyFont="1" applyFill="1" applyBorder="1" applyAlignment="1">
      <alignment horizontal="center" vertical="center" wrapText="1"/>
    </xf>
    <xf numFmtId="0" fontId="13" fillId="0" borderId="25" xfId="1" applyNumberFormat="1" applyFont="1" applyBorder="1" applyAlignment="1">
      <alignment horizontal="left" vertical="center"/>
    </xf>
    <xf numFmtId="0" fontId="13" fillId="0" borderId="32" xfId="1" applyNumberFormat="1" applyFont="1" applyBorder="1" applyAlignment="1">
      <alignment horizontal="left" vertical="center"/>
    </xf>
    <xf numFmtId="0" fontId="13" fillId="0" borderId="55" xfId="1" applyNumberFormat="1" applyFont="1" applyBorder="1" applyAlignment="1">
      <alignment horizontal="left" vertical="center"/>
    </xf>
    <xf numFmtId="0" fontId="13" fillId="4" borderId="13" xfId="1" applyFont="1" applyFill="1" applyBorder="1" applyAlignment="1">
      <alignment horizontal="center" vertical="center" wrapText="1"/>
    </xf>
    <xf numFmtId="0" fontId="13" fillId="4" borderId="68" xfId="1" applyFont="1" applyFill="1" applyBorder="1" applyAlignment="1">
      <alignment horizontal="center" vertical="center" wrapText="1"/>
    </xf>
    <xf numFmtId="0" fontId="13" fillId="4" borderId="61" xfId="1" applyFont="1" applyFill="1" applyBorder="1" applyAlignment="1">
      <alignment horizontal="center" vertical="center"/>
    </xf>
    <xf numFmtId="0" fontId="13" fillId="4" borderId="62" xfId="1" applyFont="1" applyFill="1" applyBorder="1" applyAlignment="1">
      <alignment horizontal="center" vertical="center"/>
    </xf>
    <xf numFmtId="0" fontId="13" fillId="4" borderId="63" xfId="1" applyFont="1" applyFill="1" applyBorder="1" applyAlignment="1">
      <alignment horizontal="center" vertical="center"/>
    </xf>
    <xf numFmtId="0" fontId="13" fillId="4" borderId="5" xfId="1" applyFont="1" applyFill="1" applyBorder="1" applyAlignment="1">
      <alignment horizontal="center" vertical="center"/>
    </xf>
    <xf numFmtId="0" fontId="13" fillId="5" borderId="2" xfId="1"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23" xfId="1" applyFont="1" applyFill="1" applyBorder="1" applyAlignment="1">
      <alignment horizontal="center" vertical="center" wrapText="1"/>
    </xf>
    <xf numFmtId="0" fontId="13" fillId="4" borderId="0" xfId="1" applyFont="1" applyFill="1" applyBorder="1" applyAlignment="1">
      <alignment horizontal="center" vertical="center" wrapText="1"/>
    </xf>
    <xf numFmtId="0" fontId="13" fillId="4" borderId="12" xfId="0" applyFont="1" applyFill="1" applyBorder="1" applyAlignment="1">
      <alignment horizontal="center" vertical="center"/>
    </xf>
    <xf numFmtId="0" fontId="13" fillId="4" borderId="2" xfId="1" applyFont="1" applyFill="1" applyBorder="1" applyAlignment="1">
      <alignment horizontal="center" vertical="center" wrapText="1"/>
    </xf>
    <xf numFmtId="0" fontId="13" fillId="4" borderId="17" xfId="1" applyFont="1" applyFill="1" applyBorder="1" applyAlignment="1">
      <alignment horizontal="center" vertical="center" wrapText="1"/>
    </xf>
    <xf numFmtId="0" fontId="13" fillId="4" borderId="20" xfId="1" applyFont="1" applyFill="1" applyBorder="1" applyAlignment="1">
      <alignment horizontal="center" vertical="center"/>
    </xf>
    <xf numFmtId="0" fontId="13" fillId="4" borderId="16" xfId="1" applyFont="1" applyFill="1" applyBorder="1" applyAlignment="1">
      <alignment horizontal="center" vertical="center"/>
    </xf>
    <xf numFmtId="0" fontId="13" fillId="4" borderId="52" xfId="1" applyFont="1" applyFill="1" applyBorder="1" applyAlignment="1">
      <alignment horizontal="center" vertical="center"/>
    </xf>
    <xf numFmtId="0" fontId="13" fillId="4" borderId="5" xfId="1" applyFont="1" applyFill="1" applyBorder="1" applyAlignment="1">
      <alignment horizontal="center" vertical="center" wrapText="1"/>
    </xf>
    <xf numFmtId="0" fontId="13" fillId="4" borderId="60" xfId="1" applyFont="1" applyFill="1" applyBorder="1" applyAlignment="1">
      <alignment horizontal="center" vertical="center" wrapText="1"/>
    </xf>
    <xf numFmtId="0" fontId="13" fillId="4" borderId="18" xfId="1" applyFont="1" applyFill="1" applyBorder="1" applyAlignment="1">
      <alignment horizontal="center" vertical="center" wrapText="1"/>
    </xf>
    <xf numFmtId="0" fontId="13" fillId="4" borderId="22" xfId="1" applyFont="1" applyFill="1" applyBorder="1" applyAlignment="1">
      <alignment horizontal="center" vertical="center" wrapText="1"/>
    </xf>
    <xf numFmtId="0" fontId="13" fillId="4" borderId="61" xfId="0" applyFont="1" applyFill="1" applyBorder="1" applyAlignment="1">
      <alignment horizontal="center"/>
    </xf>
    <xf numFmtId="0" fontId="13" fillId="4" borderId="62" xfId="0" applyFont="1" applyFill="1" applyBorder="1" applyAlignment="1">
      <alignment horizontal="center"/>
    </xf>
    <xf numFmtId="0" fontId="13" fillId="4" borderId="63" xfId="0" applyFont="1" applyFill="1" applyBorder="1" applyAlignment="1">
      <alignment horizontal="center"/>
    </xf>
    <xf numFmtId="0" fontId="13" fillId="4" borderId="5" xfId="0" applyFont="1" applyFill="1" applyBorder="1" applyAlignment="1">
      <alignment horizontal="center" vertical="center"/>
    </xf>
    <xf numFmtId="0" fontId="13" fillId="0" borderId="15" xfId="1" applyFont="1" applyFill="1" applyBorder="1" applyAlignment="1">
      <alignment horizontal="left" vertical="center"/>
    </xf>
    <xf numFmtId="0" fontId="13" fillId="0" borderId="6" xfId="1" applyFont="1" applyFill="1" applyBorder="1" applyAlignment="1">
      <alignment horizontal="left" vertical="center"/>
    </xf>
    <xf numFmtId="0" fontId="13" fillId="0" borderId="4" xfId="1" applyFont="1" applyFill="1" applyBorder="1" applyAlignment="1">
      <alignment horizontal="left" vertical="center"/>
    </xf>
    <xf numFmtId="0" fontId="15" fillId="2" borderId="21" xfId="1" applyFont="1" applyFill="1" applyBorder="1" applyAlignment="1">
      <alignment horizontal="center" vertical="center"/>
    </xf>
    <xf numFmtId="0" fontId="15" fillId="0" borderId="21" xfId="1" applyFont="1" applyFill="1" applyBorder="1" applyAlignment="1">
      <alignment horizontal="center" vertical="center"/>
    </xf>
    <xf numFmtId="0" fontId="15" fillId="0" borderId="31" xfId="1" applyFont="1" applyFill="1" applyBorder="1" applyAlignment="1">
      <alignment horizontal="center" vertical="center"/>
    </xf>
    <xf numFmtId="0" fontId="15" fillId="0" borderId="28" xfId="1" applyFont="1" applyFill="1" applyBorder="1" applyAlignment="1">
      <alignment horizontal="center" vertical="center"/>
    </xf>
    <xf numFmtId="0" fontId="13" fillId="0" borderId="21" xfId="1" applyFont="1" applyFill="1" applyBorder="1" applyAlignment="1">
      <alignment horizontal="center" vertical="center"/>
    </xf>
    <xf numFmtId="0" fontId="13" fillId="0" borderId="31" xfId="1" applyFont="1" applyFill="1" applyBorder="1" applyAlignment="1">
      <alignment horizontal="center" vertical="center"/>
    </xf>
    <xf numFmtId="0" fontId="13" fillId="0" borderId="28" xfId="1" applyFont="1" applyFill="1" applyBorder="1" applyAlignment="1">
      <alignment horizontal="center" vertical="center"/>
    </xf>
    <xf numFmtId="0" fontId="15" fillId="0" borderId="21" xfId="45" applyNumberFormat="1" applyFont="1" applyBorder="1" applyAlignment="1">
      <alignment horizontal="center" vertical="center" wrapText="1"/>
    </xf>
    <xf numFmtId="0" fontId="15" fillId="0" borderId="31" xfId="45" applyNumberFormat="1" applyFont="1" applyBorder="1" applyAlignment="1">
      <alignment horizontal="center" vertical="center" wrapText="1"/>
    </xf>
    <xf numFmtId="0" fontId="15" fillId="0" borderId="28" xfId="45" applyNumberFormat="1" applyFont="1" applyBorder="1" applyAlignment="1">
      <alignment horizontal="center" vertical="center" wrapText="1"/>
    </xf>
    <xf numFmtId="0" fontId="15" fillId="0" borderId="6" xfId="1" applyFont="1" applyBorder="1" applyAlignment="1">
      <alignment horizontal="center" vertical="center"/>
    </xf>
    <xf numFmtId="0" fontId="15" fillId="0" borderId="4" xfId="1" applyFont="1" applyBorder="1" applyAlignment="1">
      <alignment horizontal="center" vertical="center"/>
    </xf>
    <xf numFmtId="0" fontId="15" fillId="0" borderId="1" xfId="1" applyFont="1" applyFill="1" applyBorder="1" applyAlignment="1">
      <alignment horizontal="left" vertical="center"/>
    </xf>
    <xf numFmtId="0" fontId="15" fillId="0" borderId="1" xfId="1" applyFont="1" applyBorder="1" applyAlignment="1">
      <alignment horizontal="left" vertical="center"/>
    </xf>
    <xf numFmtId="0" fontId="13" fillId="4" borderId="64"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3" fillId="4" borderId="8" xfId="1" applyFont="1" applyFill="1" applyBorder="1" applyAlignment="1">
      <alignment horizontal="center" vertical="center"/>
    </xf>
    <xf numFmtId="0" fontId="13" fillId="4" borderId="1" xfId="1" applyFont="1" applyFill="1" applyBorder="1" applyAlignment="1">
      <alignment horizontal="center" vertical="center"/>
    </xf>
    <xf numFmtId="0" fontId="13" fillId="4" borderId="65" xfId="1" applyFont="1" applyFill="1" applyBorder="1" applyAlignment="1">
      <alignment horizontal="center" vertical="center" wrapText="1"/>
    </xf>
    <xf numFmtId="0" fontId="13" fillId="4" borderId="57" xfId="1" applyFont="1" applyFill="1" applyBorder="1" applyAlignment="1">
      <alignment horizontal="center" vertical="center" wrapText="1"/>
    </xf>
    <xf numFmtId="0" fontId="13" fillId="4" borderId="66" xfId="1" applyFont="1" applyFill="1" applyBorder="1" applyAlignment="1">
      <alignment horizontal="center" vertical="center" wrapText="1"/>
    </xf>
    <xf numFmtId="0" fontId="13" fillId="4" borderId="4" xfId="0" applyFont="1" applyFill="1" applyBorder="1" applyAlignment="1">
      <alignment horizontal="center" vertical="center"/>
    </xf>
    <xf numFmtId="0" fontId="19" fillId="0" borderId="51" xfId="0" applyFont="1" applyBorder="1" applyAlignment="1">
      <alignment horizontal="center" wrapText="1"/>
    </xf>
    <xf numFmtId="0" fontId="19" fillId="0" borderId="15" xfId="0" applyFont="1" applyBorder="1" applyAlignment="1">
      <alignment horizontal="center" wrapText="1"/>
    </xf>
    <xf numFmtId="0" fontId="21" fillId="4" borderId="52" xfId="42" applyFont="1" applyFill="1" applyBorder="1" applyAlignment="1">
      <alignment horizontal="center" vertical="center" wrapText="1"/>
    </xf>
    <xf numFmtId="0" fontId="21" fillId="4" borderId="51" xfId="42" applyFont="1" applyFill="1" applyBorder="1" applyAlignment="1">
      <alignment horizontal="center" vertical="center" wrapText="1"/>
    </xf>
    <xf numFmtId="0" fontId="21" fillId="4" borderId="15" xfId="42" applyFont="1" applyFill="1" applyBorder="1" applyAlignment="1">
      <alignment horizontal="center" vertical="center" wrapText="1"/>
    </xf>
    <xf numFmtId="0" fontId="12" fillId="2" borderId="16" xfId="43" applyFont="1" applyFill="1" applyBorder="1" applyAlignment="1">
      <alignment horizontal="left" vertical="center" wrapText="1"/>
    </xf>
    <xf numFmtId="0" fontId="12" fillId="2" borderId="32" xfId="43" applyFont="1" applyFill="1" applyBorder="1" applyAlignment="1">
      <alignment horizontal="left" vertical="center" wrapText="1"/>
    </xf>
    <xf numFmtId="0" fontId="12" fillId="2" borderId="31" xfId="43" applyFont="1" applyFill="1" applyBorder="1" applyAlignment="1">
      <alignment horizontal="left" vertical="center" wrapText="1"/>
    </xf>
    <xf numFmtId="0" fontId="12" fillId="2" borderId="34" xfId="43" applyFont="1" applyFill="1" applyBorder="1" applyAlignment="1">
      <alignment horizontal="left" vertical="center" wrapText="1"/>
    </xf>
    <xf numFmtId="0" fontId="22" fillId="2" borderId="21" xfId="1" applyFont="1" applyFill="1" applyBorder="1" applyAlignment="1">
      <alignment horizontal="left" vertical="center" wrapText="1"/>
    </xf>
    <xf numFmtId="0" fontId="22" fillId="2" borderId="28" xfId="1" applyFont="1" applyFill="1" applyBorder="1" applyAlignment="1">
      <alignment horizontal="left" vertical="center" wrapText="1"/>
    </xf>
    <xf numFmtId="0" fontId="12" fillId="2" borderId="51" xfId="43" applyFont="1" applyFill="1" applyBorder="1" applyAlignment="1">
      <alignment horizontal="center" vertical="center" wrapText="1"/>
    </xf>
    <xf numFmtId="0" fontId="12" fillId="2" borderId="0" xfId="43" applyFont="1" applyFill="1" applyBorder="1" applyAlignment="1">
      <alignment horizontal="center" vertical="center" wrapText="1"/>
    </xf>
    <xf numFmtId="0" fontId="12" fillId="2" borderId="33" xfId="43" applyFont="1" applyFill="1" applyBorder="1" applyAlignment="1">
      <alignment horizontal="center" vertical="center" wrapText="1"/>
    </xf>
    <xf numFmtId="0" fontId="12" fillId="2" borderId="16" xfId="43" applyFont="1" applyFill="1" applyBorder="1" applyAlignment="1">
      <alignment horizontal="left" vertical="center"/>
    </xf>
    <xf numFmtId="0" fontId="12" fillId="2" borderId="31" xfId="43" applyFont="1" applyFill="1" applyBorder="1" applyAlignment="1">
      <alignment horizontal="left" vertical="center"/>
    </xf>
    <xf numFmtId="0" fontId="12" fillId="2" borderId="21" xfId="43" applyFont="1" applyFill="1" applyBorder="1" applyAlignment="1">
      <alignment horizontal="left" vertical="center"/>
    </xf>
    <xf numFmtId="0" fontId="12" fillId="2" borderId="34" xfId="43" applyFont="1" applyFill="1" applyBorder="1" applyAlignment="1">
      <alignment horizontal="left" vertical="center"/>
    </xf>
    <xf numFmtId="0" fontId="22" fillId="0" borderId="22" xfId="43" applyFont="1" applyFill="1" applyBorder="1" applyAlignment="1">
      <alignment horizontal="left" vertical="top" wrapText="1"/>
    </xf>
    <xf numFmtId="0" fontId="22" fillId="0" borderId="45" xfId="43" applyFont="1" applyFill="1" applyBorder="1" applyAlignment="1">
      <alignment horizontal="left" vertical="top" wrapText="1"/>
    </xf>
    <xf numFmtId="0" fontId="22" fillId="0" borderId="46" xfId="43" applyFont="1" applyFill="1" applyBorder="1" applyAlignment="1">
      <alignment horizontal="left" vertical="top" wrapText="1"/>
    </xf>
    <xf numFmtId="0" fontId="12" fillId="2" borderId="15" xfId="0" applyFont="1" applyFill="1" applyBorder="1" applyAlignment="1">
      <alignment horizontal="center"/>
    </xf>
    <xf numFmtId="0" fontId="12" fillId="2" borderId="6" xfId="0" applyFont="1" applyFill="1" applyBorder="1" applyAlignment="1">
      <alignment horizontal="center"/>
    </xf>
    <xf numFmtId="0" fontId="12" fillId="2" borderId="0" xfId="0" applyFont="1" applyFill="1" applyBorder="1" applyAlignment="1">
      <alignment horizontal="center"/>
    </xf>
    <xf numFmtId="0" fontId="12" fillId="2" borderId="16" xfId="44" applyFont="1" applyFill="1" applyBorder="1" applyAlignment="1" applyProtection="1">
      <alignment horizontal="left" vertical="center" wrapText="1"/>
    </xf>
    <xf numFmtId="0" fontId="12" fillId="2" borderId="31" xfId="44" applyFont="1" applyFill="1" applyBorder="1" applyAlignment="1" applyProtection="1">
      <alignment horizontal="left" vertical="center" wrapText="1"/>
    </xf>
    <xf numFmtId="0" fontId="12" fillId="2" borderId="34" xfId="44" applyFont="1" applyFill="1" applyBorder="1" applyAlignment="1" applyProtection="1">
      <alignment horizontal="left" vertical="center" wrapText="1"/>
    </xf>
    <xf numFmtId="0" fontId="33" fillId="2" borderId="9" xfId="43" applyFont="1" applyFill="1" applyBorder="1" applyAlignment="1">
      <alignment horizontal="center" vertical="center" wrapText="1"/>
    </xf>
    <xf numFmtId="0" fontId="33" fillId="2" borderId="1" xfId="43" applyFont="1" applyFill="1" applyBorder="1" applyAlignment="1">
      <alignment horizontal="center" vertical="center" wrapText="1"/>
    </xf>
    <xf numFmtId="0" fontId="33" fillId="2" borderId="67" xfId="43" applyFont="1" applyFill="1" applyBorder="1" applyAlignment="1">
      <alignment horizontal="center" vertical="center" wrapText="1"/>
    </xf>
    <xf numFmtId="0" fontId="34" fillId="2" borderId="9" xfId="44" applyFont="1" applyFill="1" applyBorder="1" applyAlignment="1" applyProtection="1">
      <alignment horizontal="center" vertical="center" wrapText="1"/>
    </xf>
    <xf numFmtId="0" fontId="21" fillId="4" borderId="52" xfId="42" applyFont="1" applyFill="1" applyBorder="1" applyAlignment="1">
      <alignment horizontal="center" vertical="center"/>
    </xf>
    <xf numFmtId="0" fontId="21" fillId="4" borderId="51" xfId="42" applyFont="1" applyFill="1" applyBorder="1" applyAlignment="1">
      <alignment horizontal="center" vertical="center"/>
    </xf>
    <xf numFmtId="0" fontId="21" fillId="4" borderId="15" xfId="42" applyFont="1" applyFill="1" applyBorder="1" applyAlignment="1">
      <alignment horizontal="center" vertical="center"/>
    </xf>
    <xf numFmtId="0" fontId="12" fillId="2" borderId="16" xfId="44" applyFont="1" applyFill="1" applyBorder="1" applyAlignment="1" applyProtection="1">
      <alignment horizontal="center" vertical="center" wrapText="1"/>
    </xf>
    <xf numFmtId="0" fontId="12" fillId="2" borderId="31" xfId="44" applyFont="1" applyFill="1" applyBorder="1" applyAlignment="1" applyProtection="1">
      <alignment horizontal="center" vertical="center" wrapText="1"/>
    </xf>
    <xf numFmtId="0" fontId="12" fillId="2" borderId="50" xfId="44" applyFont="1" applyFill="1" applyBorder="1" applyAlignment="1" applyProtection="1">
      <alignment horizontal="left" vertical="center" wrapText="1"/>
    </xf>
    <xf numFmtId="0" fontId="12" fillId="0" borderId="35" xfId="46" applyFont="1" applyBorder="1"/>
    <xf numFmtId="0" fontId="12" fillId="0" borderId="36" xfId="46" applyFont="1" applyBorder="1"/>
    <xf numFmtId="9" fontId="12" fillId="2" borderId="6" xfId="43" applyNumberFormat="1" applyFont="1" applyFill="1" applyBorder="1" applyAlignment="1">
      <alignment horizontal="center" vertical="center" wrapText="1"/>
    </xf>
    <xf numFmtId="0" fontId="16" fillId="4" borderId="52" xfId="43" applyFont="1" applyFill="1" applyBorder="1" applyAlignment="1">
      <alignment horizontal="center" vertical="center" wrapText="1"/>
    </xf>
    <xf numFmtId="0" fontId="16" fillId="4" borderId="51" xfId="43" applyFont="1" applyFill="1" applyBorder="1" applyAlignment="1">
      <alignment horizontal="center" vertical="center" wrapText="1"/>
    </xf>
    <xf numFmtId="0" fontId="12" fillId="2" borderId="16" xfId="43" applyFont="1" applyFill="1" applyBorder="1" applyAlignment="1">
      <alignment horizontal="center" vertical="center" wrapText="1"/>
    </xf>
    <xf numFmtId="0" fontId="12" fillId="2" borderId="31" xfId="43" applyFont="1" applyFill="1" applyBorder="1" applyAlignment="1">
      <alignment horizontal="center" vertical="center" wrapText="1"/>
    </xf>
    <xf numFmtId="0" fontId="12" fillId="2" borderId="34" xfId="43" applyFont="1" applyFill="1" applyBorder="1" applyAlignment="1">
      <alignment horizontal="center" vertical="center" wrapText="1"/>
    </xf>
    <xf numFmtId="0" fontId="12" fillId="2" borderId="17" xfId="44" applyFont="1" applyFill="1" applyBorder="1" applyAlignment="1" applyProtection="1">
      <alignment horizontal="center" vertical="top" wrapText="1"/>
    </xf>
    <xf numFmtId="0" fontId="12" fillId="2" borderId="1" xfId="43" applyFont="1" applyFill="1" applyBorder="1" applyAlignment="1">
      <alignment horizontal="center" vertical="center" wrapText="1"/>
    </xf>
    <xf numFmtId="0" fontId="12" fillId="2" borderId="25" xfId="0" applyFont="1" applyFill="1" applyBorder="1" applyAlignment="1">
      <alignment horizontal="left" vertical="top"/>
    </xf>
    <xf numFmtId="0" fontId="12" fillId="2" borderId="37" xfId="0" applyFont="1" applyFill="1" applyBorder="1" applyAlignment="1">
      <alignment horizontal="left" vertical="top"/>
    </xf>
    <xf numFmtId="0" fontId="12" fillId="2" borderId="3" xfId="0" applyFont="1" applyFill="1" applyBorder="1" applyAlignment="1">
      <alignment horizontal="left" vertical="top"/>
    </xf>
    <xf numFmtId="0" fontId="12" fillId="2" borderId="38" xfId="0" applyFont="1" applyFill="1" applyBorder="1" applyAlignment="1">
      <alignment horizontal="left" vertical="top"/>
    </xf>
    <xf numFmtId="0" fontId="12" fillId="2" borderId="34" xfId="44" applyFont="1" applyFill="1" applyBorder="1" applyAlignment="1" applyProtection="1">
      <alignment horizontal="center" vertical="center" wrapText="1"/>
    </xf>
    <xf numFmtId="0" fontId="16" fillId="4" borderId="56" xfId="43" applyFont="1" applyFill="1" applyBorder="1" applyAlignment="1">
      <alignment horizontal="center" vertical="center" wrapText="1"/>
    </xf>
    <xf numFmtId="0" fontId="12" fillId="2" borderId="37" xfId="43" applyFont="1" applyFill="1" applyBorder="1" applyAlignment="1">
      <alignment horizontal="left" vertical="center" wrapText="1"/>
    </xf>
    <xf numFmtId="0" fontId="12" fillId="2" borderId="20" xfId="44" applyFont="1" applyFill="1" applyBorder="1" applyAlignment="1" applyProtection="1">
      <alignment horizontal="left" vertical="center" wrapText="1"/>
    </xf>
    <xf numFmtId="0" fontId="12" fillId="2" borderId="57" xfId="44" applyFont="1" applyFill="1" applyBorder="1" applyAlignment="1" applyProtection="1">
      <alignment horizontal="left" vertical="center" wrapText="1"/>
    </xf>
    <xf numFmtId="0" fontId="12" fillId="2" borderId="58" xfId="44" applyFont="1" applyFill="1" applyBorder="1" applyAlignment="1" applyProtection="1">
      <alignment horizontal="left" vertical="center" wrapText="1"/>
    </xf>
    <xf numFmtId="0" fontId="20" fillId="2" borderId="16" xfId="44" applyFont="1" applyFill="1" applyBorder="1" applyAlignment="1" applyProtection="1">
      <alignment horizontal="left" vertical="center" wrapText="1"/>
    </xf>
    <xf numFmtId="0" fontId="20" fillId="2" borderId="31" xfId="44" applyFont="1" applyFill="1" applyBorder="1" applyAlignment="1" applyProtection="1">
      <alignment horizontal="left" vertical="center" wrapText="1"/>
    </xf>
    <xf numFmtId="0" fontId="20" fillId="2" borderId="34" xfId="44" applyFont="1" applyFill="1" applyBorder="1" applyAlignment="1" applyProtection="1">
      <alignment horizontal="left" vertical="center" wrapText="1"/>
    </xf>
    <xf numFmtId="0" fontId="33" fillId="2" borderId="16" xfId="43" applyFont="1" applyFill="1" applyBorder="1" applyAlignment="1">
      <alignment horizontal="center" vertical="center" wrapText="1"/>
    </xf>
    <xf numFmtId="0" fontId="33" fillId="2" borderId="31" xfId="43" applyFont="1" applyFill="1" applyBorder="1" applyAlignment="1">
      <alignment horizontal="center" vertical="center" wrapText="1"/>
    </xf>
    <xf numFmtId="0" fontId="33" fillId="2" borderId="34" xfId="43" applyFont="1" applyFill="1" applyBorder="1" applyAlignment="1">
      <alignment horizontal="center" vertical="center" wrapText="1"/>
    </xf>
    <xf numFmtId="0" fontId="12" fillId="2" borderId="52" xfId="44" applyFont="1" applyFill="1" applyBorder="1" applyAlignment="1" applyProtection="1">
      <alignment horizontal="left" vertical="center" wrapText="1"/>
    </xf>
    <xf numFmtId="0" fontId="12" fillId="2" borderId="32" xfId="44" applyFont="1" applyFill="1" applyBorder="1" applyAlignment="1" applyProtection="1">
      <alignment horizontal="left" vertical="center" wrapText="1"/>
    </xf>
    <xf numFmtId="0" fontId="12" fillId="2" borderId="37" xfId="44" applyFont="1" applyFill="1" applyBorder="1" applyAlignment="1" applyProtection="1">
      <alignment horizontal="left" vertical="center" wrapText="1"/>
    </xf>
    <xf numFmtId="9" fontId="12" fillId="0" borderId="6" xfId="43" applyNumberFormat="1" applyFont="1" applyFill="1" applyBorder="1" applyAlignment="1">
      <alignment horizontal="center" vertical="center" wrapText="1"/>
    </xf>
    <xf numFmtId="0" fontId="12" fillId="2" borderId="33" xfId="0" applyFont="1" applyFill="1" applyBorder="1" applyAlignment="1">
      <alignment horizontal="center"/>
    </xf>
    <xf numFmtId="0" fontId="20" fillId="2" borderId="16" xfId="44" applyFont="1" applyFill="1" applyBorder="1" applyAlignment="1" applyProtection="1">
      <alignment horizontal="center" vertical="center" wrapText="1"/>
    </xf>
    <xf numFmtId="0" fontId="20" fillId="2" borderId="31" xfId="44" applyFont="1" applyFill="1" applyBorder="1" applyAlignment="1" applyProtection="1">
      <alignment horizontal="center" vertical="center" wrapText="1"/>
    </xf>
    <xf numFmtId="0" fontId="20" fillId="2" borderId="34" xfId="44" applyFont="1" applyFill="1" applyBorder="1" applyAlignment="1" applyProtection="1">
      <alignment horizontal="center" vertical="center" wrapText="1"/>
    </xf>
    <xf numFmtId="0" fontId="12" fillId="2" borderId="6" xfId="42" applyFont="1" applyFill="1" applyBorder="1" applyAlignment="1">
      <alignment horizontal="center"/>
    </xf>
    <xf numFmtId="9" fontId="12" fillId="2" borderId="0" xfId="43" applyNumberFormat="1" applyFont="1" applyFill="1" applyBorder="1" applyAlignment="1">
      <alignment horizontal="center" vertical="center" wrapText="1"/>
    </xf>
    <xf numFmtId="0" fontId="16" fillId="2" borderId="0" xfId="1" applyFont="1" applyFill="1" applyBorder="1" applyAlignment="1">
      <alignment horizontal="center" vertical="center"/>
    </xf>
    <xf numFmtId="0" fontId="14" fillId="3" borderId="43" xfId="1" applyFont="1" applyFill="1" applyBorder="1" applyAlignment="1">
      <alignment horizontal="center" vertical="center" wrapText="1"/>
    </xf>
    <xf numFmtId="0" fontId="14" fillId="3" borderId="44" xfId="1" applyFont="1" applyFill="1" applyBorder="1" applyAlignment="1">
      <alignment horizontal="center" vertical="center" wrapText="1"/>
    </xf>
    <xf numFmtId="0" fontId="14" fillId="3" borderId="42" xfId="1" applyFont="1" applyFill="1" applyBorder="1" applyAlignment="1">
      <alignment horizontal="center" vertical="center" wrapText="1"/>
    </xf>
    <xf numFmtId="0" fontId="14" fillId="3" borderId="49" xfId="1" applyFont="1" applyFill="1" applyBorder="1" applyAlignment="1">
      <alignment horizontal="center" vertical="center" wrapText="1"/>
    </xf>
  </cellXfs>
  <cellStyles count="49">
    <cellStyle name="Cabecera 1" xfId="3"/>
    <cellStyle name="Cabecera 2" xfId="4"/>
    <cellStyle name="Comma" xfId="5"/>
    <cellStyle name="Comma [0]_PIB" xfId="6"/>
    <cellStyle name="Comma_confisGOBjul2500" xfId="7"/>
    <cellStyle name="Comma0" xfId="8"/>
    <cellStyle name="Currency" xfId="9"/>
    <cellStyle name="Currency [0]_PIB" xfId="10"/>
    <cellStyle name="Currency_confisGOBjul2500" xfId="11"/>
    <cellStyle name="Currency0" xfId="12"/>
    <cellStyle name="Date" xfId="13"/>
    <cellStyle name="Euro" xfId="14"/>
    <cellStyle name="Fecha" xfId="15"/>
    <cellStyle name="Fijo" xfId="16"/>
    <cellStyle name="Fixed" xfId="17"/>
    <cellStyle name="Heading 1" xfId="18"/>
    <cellStyle name="Heading 2" xfId="19"/>
    <cellStyle name="Heading1" xfId="20"/>
    <cellStyle name="Heading2" xfId="21"/>
    <cellStyle name="Hipervínculo" xfId="44" builtinId="8"/>
    <cellStyle name="Millares" xfId="47" builtinId="3"/>
    <cellStyle name="Millares 2" xfId="22"/>
    <cellStyle name="Monetario" xfId="23"/>
    <cellStyle name="Monetario0" xfId="24"/>
    <cellStyle name="Normal" xfId="0" builtinId="0"/>
    <cellStyle name="Normal 2" xfId="1"/>
    <cellStyle name="Normal 2 2" xfId="42"/>
    <cellStyle name="Normal 3" xfId="2"/>
    <cellStyle name="Normal 3 2" xfId="46"/>
    <cellStyle name="Normal 5" xfId="48"/>
    <cellStyle name="Normal 7" xfId="43"/>
    <cellStyle name="Percent" xfId="25"/>
    <cellStyle name="Porcentaje" xfId="45" builtinId="5"/>
    <cellStyle name="Porcentaje 2" xfId="26"/>
    <cellStyle name="Punto" xfId="27"/>
    <cellStyle name="Punto0" xfId="28"/>
    <cellStyle name="Resumen" xfId="29"/>
    <cellStyle name="Text" xfId="30"/>
    <cellStyle name="Total 2" xfId="31"/>
    <cellStyle name="ДАТА" xfId="32"/>
    <cellStyle name="ДЕНЕЖНЫЙ_BOPENGC" xfId="33"/>
    <cellStyle name="ЗАГОЛОВОК1" xfId="34"/>
    <cellStyle name="ЗАГОЛОВОК2" xfId="35"/>
    <cellStyle name="ИТОГОВЫЙ" xfId="36"/>
    <cellStyle name="Обычный_BOPENGC" xfId="37"/>
    <cellStyle name="ПРОЦЕНТНЫЙ_BOPENGC" xfId="38"/>
    <cellStyle name="ТЕКСТ" xfId="39"/>
    <cellStyle name="ФИКСИРОВАННЫЙ" xfId="40"/>
    <cellStyle name="ФИНАНСОВЫЙ_BOPENGC" xfId="41"/>
  </cellStyles>
  <dxfs count="0"/>
  <tableStyles count="0" defaultTableStyle="TableStyleMedium2" defaultPivotStyle="PivotStyleLight16"/>
  <colors>
    <mruColors>
      <color rgb="FFE79B7D"/>
      <color rgb="FFFF845D"/>
      <color rgb="FFFF9900"/>
      <color rgb="FF93A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SRI_REPOSITORIO%20DOCUMENTAL\2019\GESTI&#211;N%20PROCESOS\1.6%20INVESTIGACI&#211;N_2019\1.6.2%20CONTRATISTAS_2019\253_LAURA%20VICTORIA%20ARZAY&#218;S\Productos\3.%20Mayo_2019\PDEP\Fichas%20parciales%20Resul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Desplegables"/>
      <sheetName val="Instructivo Plan de Acción"/>
      <sheetName val=" Instructivo ficha técnica"/>
      <sheetName val="Ficha técnica 1.1."/>
      <sheetName val="Ficha técnica1.2."/>
      <sheetName val="Ficha técnica 2.1."/>
      <sheetName val="Ficha técnica 2.2.A."/>
      <sheetName val="Ficha técnica 2.2.B."/>
      <sheetName val="Ficha técnica 3.1."/>
      <sheetName val="Ficha técnica 3.2."/>
      <sheetName val="Ficha técnica 3.3."/>
      <sheetName val="Ficha técnica 3.4."/>
      <sheetName val="Ficha técnica IP#..."/>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jose alejandro arango dechner" id="{F4135CDD-73AD-9C4C-83C7-BD3F7A32057D}" userId="33e4e97263b37197"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5" dT="2019-06-19T21:17:39.93" personId="{F4135CDD-73AD-9C4C-83C7-BD3F7A32057D}" id="{FFD8D73E-F2E2-8942-B788-C1439AAF2250}">
    <text>No poner 0 (dejar vacío) si no se va a ejecutar poque preciera que ese va a ser el avance de ese año</text>
  </threadedComment>
  <threadedComment ref="O16" dT="2019-06-19T21:19:56.61" personId="{F4135CDD-73AD-9C4C-83C7-BD3F7A32057D}" id="{236DA115-6A1F-B945-90B2-EC34ABD80547}">
    <text>Quitar el 0</text>
  </threadedComment>
  <threadedComment ref="O17" dT="2019-06-19T21:20:23.96" personId="{F4135CDD-73AD-9C4C-83C7-BD3F7A32057D}" id="{65DDB8A4-56FA-604D-B52C-62B1E8B94ED6}">
    <text>Quitar el 0</text>
  </threadedComment>
  <threadedComment ref="AM26" dT="2019-06-19T21:28:59.37" personId="{F4135CDD-73AD-9C4C-83C7-BD3F7A32057D}" id="{2F9E6E34-CDBC-1C46-B9B8-D68482A77867}">
    <text>Poner solo sumatoria de esoacio ounlico efectivo y no efectivo o agregar un más y no una "y" ya que debe ser fórmula matemática.</text>
  </threadedComment>
  <threadedComment ref="AM27" dT="2019-06-19T21:30:00.53" personId="{F4135CDD-73AD-9C4C-83C7-BD3F7A32057D}" id="{004A5D2A-1A50-ED48-86E1-B3A9E2C4835B}">
    <text>Mismo comemtario anterior</text>
  </threadedComment>
  <threadedComment ref="AM30" dT="2019-06-19T21:31:00.12" personId="{F4135CDD-73AD-9C4C-83C7-BD3F7A32057D}" id="{CECB8638-E6F5-EB46-BC0F-F520BE20C88D}">
    <text>Mismo comentario anterior</text>
  </threadedComment>
  <threadedComment ref="H34" dT="2019-06-19T21:51:56.95" personId="{F4135CDD-73AD-9C4C-83C7-BD3F7A32057D}" id="{A6CF6B8A-35EA-134E-9474-A02DAA9DEAC3}">
    <text>Debe ser creciente</text>
  </threadedComment>
  <threadedComment ref="AM34" dT="2019-06-19T21:31:42.32" personId="{F4135CDD-73AD-9C4C-83C7-BD3F7A32057D}" id="{16D41A7F-92BA-F448-ADB9-424811F1F73B}">
    <text>Mismo.comentario</text>
  </threadedComment>
  <threadedComment ref="F35" dT="2019-06-19T21:50:39.61" personId="{F4135CDD-73AD-9C4C-83C7-BD3F7A32057D}" id="{E1039D28-E97E-3E4F-B06F-CF203F5EE991}">
    <text>No usar "y" sino símbolos matemáticos para agregar áreas</text>
  </threadedComment>
  <threadedComment ref="AM39" dT="2019-06-19T21:33:53.79" personId="{F4135CDD-73AD-9C4C-83C7-BD3F7A32057D}" id="{CFDDE3C7-3F3E-974E-9C22-F331B6447721}">
    <text>Mismo comentario anterior</text>
  </threadedComment>
  <threadedComment ref="F41" dT="2019-06-19T21:53:47.92" personId="{F4135CDD-73AD-9C4C-83C7-BD3F7A32057D}" id="{7785A8CB-F820-9544-AFC2-F92A7B2EB83D}">
    <text>Usar símbolos para agregar o la palabra más</text>
  </threadedComment>
  <threadedComment ref="AM43" dT="2019-06-19T21:39:02.57" personId="{F4135CDD-73AD-9C4C-83C7-BD3F7A32057D}" id="{4933540D-D5D8-D543-91B0-A73A21C02D73}">
    <text>Mismo comentario anterior</text>
  </threadedComment>
  <threadedComment ref="F44" dT="2019-06-19T21:42:20.32" personId="{F4135CDD-73AD-9C4C-83C7-BD3F7A32057D}" id="{BAD9BBEA-C5B1-6844-9F30-C682F26891DF}">
    <text>Como está la fórmula paracería que es un porcentaje de ejecución. Sin embargo el indicador no está en esos terminos y las metas tampoco</text>
  </threadedComment>
  <threadedComment ref="H44" dT="2019-06-19T21:46:29.45" personId="{F4135CDD-73AD-9C4C-83C7-BD3F7A32057D}" id="{B6037591-E5DC-C946-A346-6AA3C72C7684}">
    <text>Dadas las caracteristicas del indicsdor sería mejor creciente</text>
  </threadedComment>
  <threadedComment ref="Q44" dT="2019-06-19T21:43:48.75" personId="{F4135CDD-73AD-9C4C-83C7-BD3F7A32057D}" id="{8E780E78-A279-AA42-9609-6F40238A3517}">
    <text>Por qué este año no hay avance?</text>
  </threadedComment>
  <threadedComment ref="AL46" dT="2019-06-19T21:57:40.01" personId="{F4135CDD-73AD-9C4C-83C7-BD3F7A32057D}" id="{571B836D-5FEC-C742-87D0-330D745DED84}">
    <text>El indicador y la fórmula no parecen coincidir</text>
  </threadedComment>
  <threadedComment ref="AM48" dT="2019-06-19T22:00:17.64" personId="{F4135CDD-73AD-9C4C-83C7-BD3F7A32057D}" id="{034722F4-85F4-874F-BF0F-B1ED46EECD35}">
    <text xml:space="preserve">Es recomendable definir las fases de la creación y otorgarles un peso procentual </text>
  </threadedComment>
  <threadedComment ref="AM49" dT="2019-06-19T22:07:02.36" personId="{F4135CDD-73AD-9C4C-83C7-BD3F7A32057D}" id="{3A7961B5-D5B4-7F4A-ABFD-A15C45E778CA}">
    <text>Revisar cuán estratégico es este porducto, ya que parece un insumo oara el siguiente</text>
  </threadedComment>
  <threadedComment ref="AL52" dT="2019-06-19T22:11:32.03" personId="{F4135CDD-73AD-9C4C-83C7-BD3F7A32057D}" id="{96BB74E5-90FC-8E40-AA85-5B86A13DD35E}">
    <text>Parece un indicador de gestión</text>
  </threadedComment>
  <threadedComment ref="F54" dT="2019-06-19T22:14:41.40" personId="{F4135CDD-73AD-9C4C-83C7-BD3F7A32057D}" id="{023108BB-A77F-B146-912B-C5B83EDA971A}">
    <text>La fórmula está como si fuera a medirse un porcentaje y el indicador y las metas indican que sería una suma de m2</text>
  </threadedComment>
  <threadedComment ref="AM54" dT="2019-06-19T22:15:46.69" personId="{F4135CDD-73AD-9C4C-83C7-BD3F7A32057D}" id="{430E1924-8FE6-B546-A7F9-D42BED1364C9}">
    <text>Falta el *100, porque el avancd sería un porcentaje</text>
  </threadedComment>
  <threadedComment ref="F56" dT="2019-06-19T22:18:14.83" personId="{F4135CDD-73AD-9C4C-83C7-BD3F7A32057D}" id="{982211C5-017C-9548-9992-7162E65CF041}">
    <text>Debe ser un porcentaje</text>
  </threadedComment>
  <threadedComment ref="AM56" dT="2019-06-19T22:16:56.76" personId="{F4135CDD-73AD-9C4C-83C7-BD3F7A32057D}" id="{742F2681-4214-AD46-A1C3-7B5722915827}">
    <text>No es necesario incluri lo del paréntesis, eso debe estar en lanficha del indicador</text>
  </threadedComment>
  <threadedComment ref="AM61" dT="2019-06-19T22:20:30.51" personId="{F4135CDD-73AD-9C4C-83C7-BD3F7A32057D}" id="{3BACE439-5E7B-284C-8F32-5A9DF24DB77A}">
    <text>Debe ser porcentaje</text>
  </threadedComment>
  <threadedComment ref="AM62" dT="2019-06-19T22:19:02.22" personId="{F4135CDD-73AD-9C4C-83C7-BD3F7A32057D}" id="{E9A1470A-5565-0E4E-8E69-039452EC2371}">
    <text>Debe ser porcentaje</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jose.duarte@idt.gov.co" TargetMode="External"/><Relationship Id="rId13" Type="http://schemas.openxmlformats.org/officeDocument/2006/relationships/hyperlink" Target="mailto:mocampov@sdp.gov.co_" TargetMode="External"/><Relationship Id="rId18" Type="http://schemas.openxmlformats.org/officeDocument/2006/relationships/hyperlink" Target="mailto:lazaro.trujillo@idu.gov.co" TargetMode="External"/><Relationship Id="rId26" Type="http://schemas.openxmlformats.org/officeDocument/2006/relationships/hyperlink" Target="mailto:jose.duarte@idt.gov.co" TargetMode="External"/><Relationship Id="rId3" Type="http://schemas.openxmlformats.org/officeDocument/2006/relationships/hyperlink" Target="mailto:atencionalciudadano@umv.gov.co" TargetMode="External"/><Relationship Id="rId21" Type="http://schemas.openxmlformats.org/officeDocument/2006/relationships/hyperlink" Target="mailto:calvarez@jbb.gov.co" TargetMode="External"/><Relationship Id="rId7" Type="http://schemas.openxmlformats.org/officeDocument/2006/relationships/hyperlink" Target="mailto:atencionalciudadano@umv.gov.co" TargetMode="External"/><Relationship Id="rId12" Type="http://schemas.openxmlformats.org/officeDocument/2006/relationships/hyperlink" Target="mailto:gavila@dadep.gov.co" TargetMode="External"/><Relationship Id="rId17" Type="http://schemas.openxmlformats.org/officeDocument/2006/relationships/hyperlink" Target="mailto:lazaro.trujillo@idu.gov.co" TargetMode="External"/><Relationship Id="rId25" Type="http://schemas.openxmlformats.org/officeDocument/2006/relationships/hyperlink" Target="mailto:atencionalciudadano@umv.gov.co" TargetMode="External"/><Relationship Id="rId2" Type="http://schemas.openxmlformats.org/officeDocument/2006/relationships/hyperlink" Target="mailto:atencionalciudadano@umv.gov.co" TargetMode="External"/><Relationship Id="rId16" Type="http://schemas.openxmlformats.org/officeDocument/2006/relationships/hyperlink" Target="mailto:mpedrozag@acueducto.com.co" TargetMode="External"/><Relationship Id="rId20" Type="http://schemas.openxmlformats.org/officeDocument/2006/relationships/hyperlink" Target="mailto:calvarez@jbb.gov.co" TargetMode="External"/><Relationship Id="rId29" Type="http://schemas.openxmlformats.org/officeDocument/2006/relationships/hyperlink" Target="mailto:rosanna.sanfeliu@ambientebogota.gov.co" TargetMode="External"/><Relationship Id="rId1" Type="http://schemas.openxmlformats.org/officeDocument/2006/relationships/hyperlink" Target="mailto:atencionalciudadano@umv.gov.co" TargetMode="External"/><Relationship Id="rId6" Type="http://schemas.openxmlformats.org/officeDocument/2006/relationships/hyperlink" Target="mailto:martha.rodriguez@idrd.gov.co" TargetMode="External"/><Relationship Id="rId11" Type="http://schemas.openxmlformats.org/officeDocument/2006/relationships/hyperlink" Target="mailto:victor.rodriguez@scrd.gov.co" TargetMode="External"/><Relationship Id="rId24" Type="http://schemas.openxmlformats.org/officeDocument/2006/relationships/hyperlink" Target="mailto:atencionalciudadano@umv.gov.co" TargetMode="External"/><Relationship Id="rId32" Type="http://schemas.microsoft.com/office/2017/10/relationships/threadedComment" Target="../threadedComments/threadedComment1.xml"/><Relationship Id="rId5" Type="http://schemas.openxmlformats.org/officeDocument/2006/relationships/hyperlink" Target="mailto:jose.duarte@idt.gov.co" TargetMode="External"/><Relationship Id="rId15" Type="http://schemas.openxmlformats.org/officeDocument/2006/relationships/hyperlink" Target="mailto:ivan.casas@gobiernobogota.gov.co" TargetMode="External"/><Relationship Id="rId23" Type="http://schemas.openxmlformats.org/officeDocument/2006/relationships/hyperlink" Target="mailto:gavila@dadep.gov.co" TargetMode="External"/><Relationship Id="rId28" Type="http://schemas.openxmlformats.org/officeDocument/2006/relationships/hyperlink" Target="mailto:rosanna.sanfeliu@ambientebogota.gov.co" TargetMode="External"/><Relationship Id="rId10" Type="http://schemas.openxmlformats.org/officeDocument/2006/relationships/hyperlink" Target="mailto:armando.ojeda@habitatbogota.gov.co" TargetMode="External"/><Relationship Id="rId19" Type="http://schemas.openxmlformats.org/officeDocument/2006/relationships/hyperlink" Target="mailto:calvarez@jbb.gov.co" TargetMode="External"/><Relationship Id="rId31" Type="http://schemas.openxmlformats.org/officeDocument/2006/relationships/printerSettings" Target="../printerSettings/printerSettings1.bin"/><Relationship Id="rId4" Type="http://schemas.openxmlformats.org/officeDocument/2006/relationships/hyperlink" Target="mailto:lazaro.trujillo@idu.gov.co" TargetMode="External"/><Relationship Id="rId9" Type="http://schemas.openxmlformats.org/officeDocument/2006/relationships/hyperlink" Target="mailto:gavila@dadep.gov.co" TargetMode="External"/><Relationship Id="rId14" Type="http://schemas.openxmlformats.org/officeDocument/2006/relationships/hyperlink" Target="mailto:ahernandez@participacionbogota.gov.co" TargetMode="External"/><Relationship Id="rId22" Type="http://schemas.openxmlformats.org/officeDocument/2006/relationships/hyperlink" Target="mailto:aojedaa@habitatbogota.gov.co" TargetMode="External"/><Relationship Id="rId27" Type="http://schemas.openxmlformats.org/officeDocument/2006/relationships/hyperlink" Target="mailto:aojedaa@habitatbogota.gov.co" TargetMode="External"/><Relationship Id="rId30" Type="http://schemas.openxmlformats.org/officeDocument/2006/relationships/hyperlink" Target="mailto:rosanna.sanfeliu@ambientebogota.gov.c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avila@dadep.gov.c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I66"/>
  <sheetViews>
    <sheetView tabSelected="1" zoomScale="70" zoomScaleNormal="70" workbookViewId="0">
      <selection activeCell="B5" sqref="B5"/>
    </sheetView>
  </sheetViews>
  <sheetFormatPr baseColWidth="10" defaultColWidth="11.42578125" defaultRowHeight="16.5"/>
  <cols>
    <col min="1" max="1" width="30.7109375" style="12" customWidth="1"/>
    <col min="2" max="2" width="11.7109375" style="12" customWidth="1"/>
    <col min="3" max="3" width="24.140625" style="12" customWidth="1"/>
    <col min="4" max="4" width="15" style="12" customWidth="1"/>
    <col min="5" max="5" width="24.140625" style="12" customWidth="1"/>
    <col min="6" max="6" width="21.140625" style="12" customWidth="1"/>
    <col min="7" max="7" width="12.7109375" style="12" customWidth="1"/>
    <col min="8" max="8" width="13.85546875" style="12" customWidth="1"/>
    <col min="9" max="12" width="12.7109375" style="50" customWidth="1"/>
    <col min="13" max="15" width="11.7109375" style="12" customWidth="1"/>
    <col min="16" max="20" width="13" style="12" customWidth="1"/>
    <col min="21" max="34" width="13.42578125" style="12" customWidth="1"/>
    <col min="35" max="35" width="16.5703125" style="12" customWidth="1"/>
    <col min="36" max="36" width="31.28515625" style="12" customWidth="1"/>
    <col min="37" max="37" width="18.7109375" style="12" bestFit="1" customWidth="1"/>
    <col min="38" max="38" width="20.85546875" style="12" customWidth="1"/>
    <col min="39" max="39" width="26.42578125" style="12" customWidth="1"/>
    <col min="40" max="41" width="12.85546875" style="12" customWidth="1"/>
    <col min="42" max="42" width="12.7109375" style="12" customWidth="1"/>
    <col min="43" max="45" width="12.7109375" style="50" customWidth="1"/>
    <col min="46" max="47" width="11.7109375" style="12" customWidth="1"/>
    <col min="48" max="52" width="12.7109375" style="12" customWidth="1"/>
    <col min="53" max="70" width="14" style="12" customWidth="1"/>
    <col min="71" max="106" width="13" style="12" customWidth="1"/>
    <col min="107" max="150" width="11.5703125" style="12" customWidth="1"/>
    <col min="151" max="151" width="28.42578125" style="12" customWidth="1"/>
    <col min="152" max="152" width="20.7109375" style="12" customWidth="1"/>
    <col min="153" max="153" width="21.140625" style="12" customWidth="1"/>
    <col min="154" max="154" width="20.42578125" style="12" customWidth="1"/>
    <col min="155" max="156" width="15.5703125" style="12" customWidth="1"/>
    <col min="157" max="157" width="20.5703125" style="12" customWidth="1"/>
    <col min="158" max="158" width="20.7109375" style="12" customWidth="1"/>
    <col min="159" max="159" width="23.7109375" style="12" customWidth="1"/>
    <col min="160" max="160" width="17.5703125" style="12" customWidth="1"/>
    <col min="161" max="161" width="24.28515625" style="12" customWidth="1"/>
    <col min="162" max="162" width="25.28515625" style="12" customWidth="1"/>
    <col min="163" max="163" width="33.85546875" style="12" customWidth="1"/>
    <col min="164" max="164" width="27.28515625" style="164" customWidth="1"/>
    <col min="165" max="165" width="20.42578125" style="12" bestFit="1" customWidth="1"/>
    <col min="166" max="16384" width="11.42578125" style="12"/>
  </cols>
  <sheetData>
    <row r="1" spans="1:164" ht="25.5" customHeight="1">
      <c r="A1" s="409" t="s">
        <v>220</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0"/>
      <c r="AP1" s="410"/>
      <c r="AQ1" s="410"/>
      <c r="AR1" s="410"/>
      <c r="AS1" s="410"/>
      <c r="AT1" s="410"/>
      <c r="AU1" s="410"/>
      <c r="AV1" s="410"/>
      <c r="AW1" s="410"/>
      <c r="AX1" s="410"/>
      <c r="AY1" s="410"/>
      <c r="AZ1" s="410"/>
      <c r="BA1" s="410"/>
      <c r="BB1" s="410"/>
      <c r="BC1" s="410"/>
      <c r="BD1" s="410"/>
      <c r="BE1" s="410"/>
      <c r="BF1" s="410"/>
      <c r="BG1" s="410"/>
      <c r="BH1" s="410"/>
      <c r="BI1" s="410"/>
      <c r="BJ1" s="410"/>
      <c r="BK1" s="410"/>
      <c r="BL1" s="410"/>
      <c r="BM1" s="410"/>
      <c r="BN1" s="410"/>
      <c r="BO1" s="410"/>
      <c r="BP1" s="410"/>
      <c r="BQ1" s="410"/>
      <c r="BR1" s="410"/>
      <c r="BS1" s="410"/>
      <c r="BT1" s="410"/>
      <c r="BU1" s="410"/>
      <c r="BV1" s="410"/>
      <c r="BW1" s="410"/>
      <c r="BX1" s="410"/>
      <c r="BY1" s="410"/>
      <c r="BZ1" s="410"/>
      <c r="CA1" s="410"/>
      <c r="CB1" s="410"/>
      <c r="CC1" s="410"/>
      <c r="CD1" s="410"/>
      <c r="CE1" s="410"/>
      <c r="CF1" s="410"/>
      <c r="CG1" s="410"/>
      <c r="CH1" s="410"/>
      <c r="CI1" s="410"/>
      <c r="CJ1" s="410"/>
      <c r="CK1" s="410"/>
      <c r="CL1" s="410"/>
      <c r="CM1" s="410"/>
      <c r="CN1" s="410"/>
      <c r="CO1" s="410"/>
      <c r="CP1" s="410"/>
      <c r="CQ1" s="410"/>
      <c r="CR1" s="410"/>
      <c r="CS1" s="410"/>
      <c r="CT1" s="410"/>
      <c r="CU1" s="410"/>
      <c r="CV1" s="410"/>
      <c r="CW1" s="410"/>
      <c r="CX1" s="410"/>
      <c r="CY1" s="410"/>
      <c r="CZ1" s="410"/>
      <c r="DA1" s="410"/>
      <c r="DB1" s="410"/>
      <c r="DC1" s="410"/>
      <c r="DD1" s="410"/>
      <c r="DE1" s="410"/>
      <c r="DF1" s="410"/>
      <c r="DG1" s="410"/>
      <c r="DH1" s="410"/>
      <c r="DI1" s="410"/>
      <c r="DJ1" s="410"/>
      <c r="DK1" s="410"/>
      <c r="DL1" s="410"/>
      <c r="DM1" s="410"/>
      <c r="DN1" s="410"/>
      <c r="DO1" s="410"/>
      <c r="DP1" s="410"/>
      <c r="DQ1" s="410"/>
      <c r="DR1" s="410"/>
      <c r="DS1" s="410"/>
      <c r="DT1" s="410"/>
      <c r="DU1" s="410"/>
      <c r="DV1" s="410"/>
      <c r="DW1" s="410"/>
      <c r="DX1" s="410"/>
      <c r="DY1" s="410"/>
      <c r="DZ1" s="410"/>
      <c r="EA1" s="410"/>
      <c r="EB1" s="410"/>
      <c r="EC1" s="410"/>
      <c r="ED1" s="410"/>
      <c r="EE1" s="410"/>
      <c r="EF1" s="410"/>
      <c r="EG1" s="410"/>
      <c r="EH1" s="410"/>
      <c r="EI1" s="410"/>
      <c r="EJ1" s="410"/>
      <c r="EK1" s="410"/>
      <c r="EL1" s="410"/>
      <c r="EM1" s="410"/>
      <c r="EN1" s="410"/>
      <c r="EO1" s="410"/>
      <c r="EP1" s="410"/>
      <c r="EQ1" s="410"/>
      <c r="ER1" s="410"/>
      <c r="ES1" s="410"/>
      <c r="ET1" s="410"/>
      <c r="EU1" s="410"/>
      <c r="EV1" s="410"/>
      <c r="EW1" s="410"/>
      <c r="EX1" s="410"/>
      <c r="EY1" s="410"/>
      <c r="EZ1" s="410"/>
      <c r="FA1" s="410"/>
      <c r="FB1" s="410"/>
      <c r="FC1" s="410"/>
      <c r="FD1" s="410"/>
      <c r="FE1" s="410"/>
      <c r="FF1" s="410"/>
      <c r="FG1" s="411"/>
    </row>
    <row r="2" spans="1:164">
      <c r="A2" s="406" t="s">
        <v>948</v>
      </c>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7"/>
      <c r="BL2" s="407"/>
      <c r="BM2" s="407"/>
      <c r="BN2" s="407"/>
      <c r="BO2" s="407"/>
      <c r="BP2" s="407"/>
      <c r="BQ2" s="407"/>
      <c r="BR2" s="407"/>
      <c r="BS2" s="407"/>
      <c r="BT2" s="407"/>
      <c r="BU2" s="407"/>
      <c r="BV2" s="407"/>
      <c r="BW2" s="407"/>
      <c r="BX2" s="407"/>
      <c r="BY2" s="407"/>
      <c r="BZ2" s="407"/>
      <c r="CA2" s="407"/>
      <c r="CB2" s="407"/>
      <c r="CC2" s="407"/>
      <c r="CD2" s="407"/>
      <c r="CE2" s="407"/>
      <c r="CF2" s="407"/>
      <c r="CG2" s="407"/>
      <c r="CH2" s="407"/>
      <c r="CI2" s="407"/>
      <c r="CJ2" s="407"/>
      <c r="CK2" s="407"/>
      <c r="CL2" s="407"/>
      <c r="CM2" s="407"/>
      <c r="CN2" s="407"/>
      <c r="CO2" s="407"/>
      <c r="CP2" s="407"/>
      <c r="CQ2" s="407"/>
      <c r="CR2" s="407"/>
      <c r="CS2" s="407"/>
      <c r="CT2" s="407"/>
      <c r="CU2" s="407"/>
      <c r="CV2" s="407"/>
      <c r="CW2" s="407"/>
      <c r="CX2" s="407"/>
      <c r="CY2" s="407"/>
      <c r="CZ2" s="407"/>
      <c r="DA2" s="407"/>
      <c r="DB2" s="407"/>
      <c r="DC2" s="407"/>
      <c r="DD2" s="407"/>
      <c r="DE2" s="407"/>
      <c r="DF2" s="407"/>
      <c r="DG2" s="407"/>
      <c r="DH2" s="407"/>
      <c r="DI2" s="407"/>
      <c r="DJ2" s="407"/>
      <c r="DK2" s="407"/>
      <c r="DL2" s="407"/>
      <c r="DM2" s="407"/>
      <c r="DN2" s="407"/>
      <c r="DO2" s="407"/>
      <c r="DP2" s="407"/>
      <c r="DQ2" s="407"/>
      <c r="DR2" s="407"/>
      <c r="DS2" s="407"/>
      <c r="DT2" s="407"/>
      <c r="DU2" s="407"/>
      <c r="DV2" s="407"/>
      <c r="DW2" s="407"/>
      <c r="DX2" s="407"/>
      <c r="DY2" s="407"/>
      <c r="DZ2" s="407"/>
      <c r="EA2" s="407"/>
      <c r="EB2" s="407"/>
      <c r="EC2" s="407"/>
      <c r="ED2" s="407"/>
      <c r="EE2" s="407"/>
      <c r="EF2" s="407"/>
      <c r="EG2" s="407"/>
      <c r="EH2" s="407"/>
      <c r="EI2" s="407"/>
      <c r="EJ2" s="407"/>
      <c r="EK2" s="407"/>
      <c r="EL2" s="407"/>
      <c r="EM2" s="407"/>
      <c r="EN2" s="407"/>
      <c r="EO2" s="407"/>
      <c r="EP2" s="407"/>
      <c r="EQ2" s="407"/>
      <c r="ER2" s="407"/>
      <c r="ES2" s="407"/>
      <c r="ET2" s="407"/>
      <c r="EU2" s="407"/>
      <c r="EV2" s="407"/>
      <c r="EW2" s="407"/>
      <c r="EX2" s="407"/>
      <c r="EY2" s="407"/>
      <c r="EZ2" s="407"/>
      <c r="FA2" s="407"/>
      <c r="FB2" s="407"/>
      <c r="FC2" s="407"/>
      <c r="FD2" s="407"/>
      <c r="FE2" s="407"/>
      <c r="FF2" s="407"/>
      <c r="FG2" s="408"/>
    </row>
    <row r="3" spans="1:164">
      <c r="A3" s="450" t="s">
        <v>977</v>
      </c>
      <c r="B3" s="451"/>
      <c r="C3" s="452"/>
      <c r="D3" s="457"/>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8"/>
      <c r="AP3" s="458"/>
      <c r="AQ3" s="458"/>
      <c r="AR3" s="458"/>
      <c r="AS3" s="458"/>
      <c r="AT3" s="458"/>
      <c r="AU3" s="458"/>
      <c r="AV3" s="458"/>
      <c r="AW3" s="458"/>
      <c r="AX3" s="458"/>
      <c r="AY3" s="458"/>
      <c r="AZ3" s="458"/>
      <c r="BA3" s="458"/>
      <c r="BB3" s="458"/>
      <c r="BC3" s="458"/>
      <c r="BD3" s="458"/>
      <c r="BE3" s="458"/>
      <c r="BF3" s="458"/>
      <c r="BG3" s="458"/>
      <c r="BH3" s="458"/>
      <c r="BI3" s="458"/>
      <c r="BJ3" s="458"/>
      <c r="BK3" s="458"/>
      <c r="BL3" s="458"/>
      <c r="BM3" s="458"/>
      <c r="BN3" s="458"/>
      <c r="BO3" s="458"/>
      <c r="BP3" s="458"/>
      <c r="BQ3" s="458"/>
      <c r="BR3" s="458"/>
      <c r="BS3" s="458"/>
      <c r="BT3" s="458"/>
      <c r="BU3" s="458"/>
      <c r="BV3" s="458"/>
      <c r="BW3" s="458"/>
      <c r="BX3" s="458"/>
      <c r="BY3" s="458"/>
      <c r="BZ3" s="458"/>
      <c r="CA3" s="458"/>
      <c r="CB3" s="458"/>
      <c r="CC3" s="458"/>
      <c r="CD3" s="458"/>
      <c r="CE3" s="458"/>
      <c r="CF3" s="458"/>
      <c r="CG3" s="458"/>
      <c r="CH3" s="458"/>
      <c r="CI3" s="458"/>
      <c r="CJ3" s="458"/>
      <c r="CK3" s="458"/>
      <c r="CL3" s="458"/>
      <c r="CM3" s="458"/>
      <c r="CN3" s="458"/>
      <c r="CO3" s="458"/>
      <c r="CP3" s="458"/>
      <c r="CQ3" s="458"/>
      <c r="CR3" s="458"/>
      <c r="CS3" s="458"/>
      <c r="CT3" s="458"/>
      <c r="CU3" s="458"/>
      <c r="CV3" s="458"/>
      <c r="CW3" s="458"/>
      <c r="CX3" s="458"/>
      <c r="CY3" s="458"/>
      <c r="CZ3" s="458"/>
      <c r="DA3" s="458"/>
      <c r="DB3" s="458"/>
      <c r="DC3" s="458"/>
      <c r="DD3" s="458"/>
      <c r="DE3" s="458"/>
      <c r="DF3" s="458"/>
      <c r="DG3" s="458"/>
      <c r="DH3" s="458"/>
      <c r="DI3" s="458"/>
      <c r="DJ3" s="458"/>
      <c r="DK3" s="458"/>
      <c r="DL3" s="458"/>
      <c r="DM3" s="458"/>
      <c r="DN3" s="458"/>
      <c r="DO3" s="458"/>
      <c r="DP3" s="458"/>
      <c r="DQ3" s="458"/>
      <c r="DR3" s="458"/>
      <c r="DS3" s="458"/>
      <c r="DT3" s="458"/>
      <c r="DU3" s="458"/>
      <c r="DV3" s="458"/>
      <c r="DW3" s="458"/>
      <c r="DX3" s="458"/>
      <c r="DY3" s="458"/>
      <c r="DZ3" s="458"/>
      <c r="EA3" s="458"/>
      <c r="EB3" s="458"/>
      <c r="EC3" s="458"/>
      <c r="ED3" s="458"/>
      <c r="EE3" s="458"/>
      <c r="EF3" s="458"/>
      <c r="EG3" s="458"/>
      <c r="EH3" s="458"/>
      <c r="EI3" s="458"/>
      <c r="EJ3" s="458"/>
      <c r="EK3" s="458"/>
      <c r="EL3" s="458"/>
      <c r="EM3" s="458"/>
      <c r="EN3" s="458"/>
      <c r="EO3" s="458"/>
      <c r="EP3" s="458"/>
      <c r="EQ3" s="458"/>
      <c r="ER3" s="458"/>
      <c r="ES3" s="458"/>
      <c r="ET3" s="458"/>
      <c r="EU3" s="458"/>
      <c r="EV3" s="458"/>
      <c r="EW3" s="458"/>
      <c r="EX3" s="458"/>
      <c r="EY3" s="458"/>
      <c r="EZ3" s="458"/>
      <c r="FA3" s="458"/>
      <c r="FB3" s="458"/>
      <c r="FC3" s="458"/>
      <c r="FD3" s="458"/>
      <c r="FE3" s="458"/>
      <c r="FF3" s="458"/>
      <c r="FG3" s="459"/>
    </row>
    <row r="4" spans="1:164">
      <c r="A4" s="58" t="s">
        <v>0</v>
      </c>
      <c r="B4" s="405">
        <v>43815</v>
      </c>
      <c r="C4" s="59"/>
      <c r="D4" s="454"/>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455"/>
      <c r="AO4" s="455"/>
      <c r="AP4" s="455"/>
      <c r="AQ4" s="455"/>
      <c r="AR4" s="455"/>
      <c r="AS4" s="455"/>
      <c r="AT4" s="455"/>
      <c r="AU4" s="455"/>
      <c r="AV4" s="455"/>
      <c r="AW4" s="455"/>
      <c r="AX4" s="455"/>
      <c r="AY4" s="455"/>
      <c r="AZ4" s="455"/>
      <c r="BA4" s="455"/>
      <c r="BB4" s="455"/>
      <c r="BC4" s="455"/>
      <c r="BD4" s="455"/>
      <c r="BE4" s="455"/>
      <c r="BF4" s="455"/>
      <c r="BG4" s="455"/>
      <c r="BH4" s="455"/>
      <c r="BI4" s="455"/>
      <c r="BJ4" s="455"/>
      <c r="BK4" s="455"/>
      <c r="BL4" s="455"/>
      <c r="BM4" s="455"/>
      <c r="BN4" s="455"/>
      <c r="BO4" s="455"/>
      <c r="BP4" s="455"/>
      <c r="BQ4" s="455"/>
      <c r="BR4" s="455"/>
      <c r="BS4" s="455"/>
      <c r="BT4" s="455"/>
      <c r="BU4" s="455"/>
      <c r="BV4" s="455"/>
      <c r="BW4" s="455"/>
      <c r="BX4" s="455"/>
      <c r="BY4" s="455"/>
      <c r="BZ4" s="455"/>
      <c r="CA4" s="455"/>
      <c r="CB4" s="455"/>
      <c r="CC4" s="455"/>
      <c r="CD4" s="455"/>
      <c r="CE4" s="455"/>
      <c r="CF4" s="455"/>
      <c r="CG4" s="455"/>
      <c r="CH4" s="455"/>
      <c r="CI4" s="455"/>
      <c r="CJ4" s="455"/>
      <c r="CK4" s="455"/>
      <c r="CL4" s="455"/>
      <c r="CM4" s="455"/>
      <c r="CN4" s="455"/>
      <c r="CO4" s="455"/>
      <c r="CP4" s="455"/>
      <c r="CQ4" s="455"/>
      <c r="CR4" s="455"/>
      <c r="CS4" s="455"/>
      <c r="CT4" s="455"/>
      <c r="CU4" s="455"/>
      <c r="CV4" s="455"/>
      <c r="CW4" s="455"/>
      <c r="CX4" s="455"/>
      <c r="CY4" s="455"/>
      <c r="CZ4" s="455"/>
      <c r="DA4" s="455"/>
      <c r="DB4" s="455"/>
      <c r="DC4" s="455"/>
      <c r="DD4" s="455"/>
      <c r="DE4" s="455"/>
      <c r="DF4" s="455"/>
      <c r="DG4" s="455"/>
      <c r="DH4" s="455"/>
      <c r="DI4" s="455"/>
      <c r="DJ4" s="455"/>
      <c r="DK4" s="455"/>
      <c r="DL4" s="455"/>
      <c r="DM4" s="455"/>
      <c r="DN4" s="455"/>
      <c r="DO4" s="455"/>
      <c r="DP4" s="455"/>
      <c r="DQ4" s="455"/>
      <c r="DR4" s="455"/>
      <c r="DS4" s="455"/>
      <c r="DT4" s="455"/>
      <c r="DU4" s="455"/>
      <c r="DV4" s="455"/>
      <c r="DW4" s="455"/>
      <c r="DX4" s="455"/>
      <c r="DY4" s="455"/>
      <c r="DZ4" s="455"/>
      <c r="EA4" s="455"/>
      <c r="EB4" s="455"/>
      <c r="EC4" s="455"/>
      <c r="ED4" s="455"/>
      <c r="EE4" s="455"/>
      <c r="EF4" s="455"/>
      <c r="EG4" s="455"/>
      <c r="EH4" s="455"/>
      <c r="EI4" s="455"/>
      <c r="EJ4" s="455"/>
      <c r="EK4" s="455"/>
      <c r="EL4" s="455"/>
      <c r="EM4" s="455"/>
      <c r="EN4" s="455"/>
      <c r="EO4" s="455"/>
      <c r="EP4" s="455"/>
      <c r="EQ4" s="455"/>
      <c r="ER4" s="455"/>
      <c r="ES4" s="455"/>
      <c r="ET4" s="455"/>
      <c r="EU4" s="455"/>
      <c r="EV4" s="455"/>
      <c r="EW4" s="455"/>
      <c r="EX4" s="455"/>
      <c r="EY4" s="455"/>
      <c r="EZ4" s="455"/>
      <c r="FA4" s="455"/>
      <c r="FB4" s="455"/>
      <c r="FC4" s="455"/>
      <c r="FD4" s="455"/>
      <c r="FE4" s="455"/>
      <c r="FF4" s="455"/>
      <c r="FG4" s="456"/>
    </row>
    <row r="5" spans="1:164">
      <c r="A5" s="58" t="s">
        <v>1</v>
      </c>
      <c r="B5" s="59"/>
      <c r="C5" s="59"/>
      <c r="D5" s="454"/>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5"/>
      <c r="AR5" s="455"/>
      <c r="AS5" s="455"/>
      <c r="AT5" s="455"/>
      <c r="AU5" s="455"/>
      <c r="AV5" s="455"/>
      <c r="AW5" s="455"/>
      <c r="AX5" s="455"/>
      <c r="AY5" s="455"/>
      <c r="AZ5" s="455"/>
      <c r="BA5" s="455"/>
      <c r="BB5" s="455"/>
      <c r="BC5" s="455"/>
      <c r="BD5" s="455"/>
      <c r="BE5" s="455"/>
      <c r="BF5" s="455"/>
      <c r="BG5" s="455"/>
      <c r="BH5" s="455"/>
      <c r="BI5" s="455"/>
      <c r="BJ5" s="455"/>
      <c r="BK5" s="455"/>
      <c r="BL5" s="455"/>
      <c r="BM5" s="455"/>
      <c r="BN5" s="455"/>
      <c r="BO5" s="455"/>
      <c r="BP5" s="455"/>
      <c r="BQ5" s="455"/>
      <c r="BR5" s="455"/>
      <c r="BS5" s="455"/>
      <c r="BT5" s="455"/>
      <c r="BU5" s="455"/>
      <c r="BV5" s="455"/>
      <c r="BW5" s="455"/>
      <c r="BX5" s="455"/>
      <c r="BY5" s="455"/>
      <c r="BZ5" s="455"/>
      <c r="CA5" s="455"/>
      <c r="CB5" s="455"/>
      <c r="CC5" s="455"/>
      <c r="CD5" s="455"/>
      <c r="CE5" s="455"/>
      <c r="CF5" s="455"/>
      <c r="CG5" s="455"/>
      <c r="CH5" s="455"/>
      <c r="CI5" s="455"/>
      <c r="CJ5" s="455"/>
      <c r="CK5" s="455"/>
      <c r="CL5" s="455"/>
      <c r="CM5" s="455"/>
      <c r="CN5" s="455"/>
      <c r="CO5" s="455"/>
      <c r="CP5" s="455"/>
      <c r="CQ5" s="455"/>
      <c r="CR5" s="455"/>
      <c r="CS5" s="455"/>
      <c r="CT5" s="455"/>
      <c r="CU5" s="455"/>
      <c r="CV5" s="455"/>
      <c r="CW5" s="455"/>
      <c r="CX5" s="455"/>
      <c r="CY5" s="455"/>
      <c r="CZ5" s="455"/>
      <c r="DA5" s="455"/>
      <c r="DB5" s="455"/>
      <c r="DC5" s="455"/>
      <c r="DD5" s="455"/>
      <c r="DE5" s="455"/>
      <c r="DF5" s="455"/>
      <c r="DG5" s="455"/>
      <c r="DH5" s="455"/>
      <c r="DI5" s="455"/>
      <c r="DJ5" s="455"/>
      <c r="DK5" s="455"/>
      <c r="DL5" s="455"/>
      <c r="DM5" s="455"/>
      <c r="DN5" s="455"/>
      <c r="DO5" s="455"/>
      <c r="DP5" s="455"/>
      <c r="DQ5" s="455"/>
      <c r="DR5" s="455"/>
      <c r="DS5" s="455"/>
      <c r="DT5" s="455"/>
      <c r="DU5" s="455"/>
      <c r="DV5" s="455"/>
      <c r="DW5" s="455"/>
      <c r="DX5" s="455"/>
      <c r="DY5" s="455"/>
      <c r="DZ5" s="455"/>
      <c r="EA5" s="455"/>
      <c r="EB5" s="455"/>
      <c r="EC5" s="455"/>
      <c r="ED5" s="455"/>
      <c r="EE5" s="455"/>
      <c r="EF5" s="455"/>
      <c r="EG5" s="455"/>
      <c r="EH5" s="455"/>
      <c r="EI5" s="455"/>
      <c r="EJ5" s="455"/>
      <c r="EK5" s="455"/>
      <c r="EL5" s="455"/>
      <c r="EM5" s="455"/>
      <c r="EN5" s="455"/>
      <c r="EO5" s="455"/>
      <c r="EP5" s="455"/>
      <c r="EQ5" s="455"/>
      <c r="ER5" s="455"/>
      <c r="ES5" s="455"/>
      <c r="ET5" s="455"/>
      <c r="EU5" s="455"/>
      <c r="EV5" s="455"/>
      <c r="EW5" s="455"/>
      <c r="EX5" s="455"/>
      <c r="EY5" s="455"/>
      <c r="EZ5" s="455"/>
      <c r="FA5" s="455"/>
      <c r="FB5" s="455"/>
      <c r="FC5" s="455"/>
      <c r="FD5" s="455"/>
      <c r="FE5" s="455"/>
      <c r="FF5" s="455"/>
      <c r="FG5" s="456"/>
    </row>
    <row r="6" spans="1:164">
      <c r="A6" s="58" t="s">
        <v>82</v>
      </c>
      <c r="B6" s="59"/>
      <c r="C6" s="59"/>
      <c r="D6" s="454"/>
      <c r="E6" s="455"/>
      <c r="F6" s="455"/>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455"/>
      <c r="AQ6" s="455"/>
      <c r="AR6" s="455"/>
      <c r="AS6" s="455"/>
      <c r="AT6" s="455"/>
      <c r="AU6" s="455"/>
      <c r="AV6" s="455"/>
      <c r="AW6" s="455"/>
      <c r="AX6" s="455"/>
      <c r="AY6" s="455"/>
      <c r="AZ6" s="455"/>
      <c r="BA6" s="455"/>
      <c r="BB6" s="455"/>
      <c r="BC6" s="455"/>
      <c r="BD6" s="455"/>
      <c r="BE6" s="455"/>
      <c r="BF6" s="455"/>
      <c r="BG6" s="455"/>
      <c r="BH6" s="455"/>
      <c r="BI6" s="455"/>
      <c r="BJ6" s="455"/>
      <c r="BK6" s="455"/>
      <c r="BL6" s="455"/>
      <c r="BM6" s="455"/>
      <c r="BN6" s="455"/>
      <c r="BO6" s="455"/>
      <c r="BP6" s="455"/>
      <c r="BQ6" s="455"/>
      <c r="BR6" s="455"/>
      <c r="BS6" s="455"/>
      <c r="BT6" s="455"/>
      <c r="BU6" s="455"/>
      <c r="BV6" s="455"/>
      <c r="BW6" s="455"/>
      <c r="BX6" s="455"/>
      <c r="BY6" s="455"/>
      <c r="BZ6" s="455"/>
      <c r="CA6" s="455"/>
      <c r="CB6" s="455"/>
      <c r="CC6" s="455"/>
      <c r="CD6" s="455"/>
      <c r="CE6" s="455"/>
      <c r="CF6" s="455"/>
      <c r="CG6" s="455"/>
      <c r="CH6" s="455"/>
      <c r="CI6" s="455"/>
      <c r="CJ6" s="455"/>
      <c r="CK6" s="455"/>
      <c r="CL6" s="455"/>
      <c r="CM6" s="455"/>
      <c r="CN6" s="455"/>
      <c r="CO6" s="455"/>
      <c r="CP6" s="455"/>
      <c r="CQ6" s="455"/>
      <c r="CR6" s="455"/>
      <c r="CS6" s="455"/>
      <c r="CT6" s="455"/>
      <c r="CU6" s="455"/>
      <c r="CV6" s="455"/>
      <c r="CW6" s="455"/>
      <c r="CX6" s="455"/>
      <c r="CY6" s="455"/>
      <c r="CZ6" s="455"/>
      <c r="DA6" s="455"/>
      <c r="DB6" s="455"/>
      <c r="DC6" s="455"/>
      <c r="DD6" s="455"/>
      <c r="DE6" s="455"/>
      <c r="DF6" s="455"/>
      <c r="DG6" s="455"/>
      <c r="DH6" s="455"/>
      <c r="DI6" s="455"/>
      <c r="DJ6" s="455"/>
      <c r="DK6" s="455"/>
      <c r="DL6" s="455"/>
      <c r="DM6" s="455"/>
      <c r="DN6" s="455"/>
      <c r="DO6" s="455"/>
      <c r="DP6" s="455"/>
      <c r="DQ6" s="455"/>
      <c r="DR6" s="455"/>
      <c r="DS6" s="455"/>
      <c r="DT6" s="455"/>
      <c r="DU6" s="455"/>
      <c r="DV6" s="455"/>
      <c r="DW6" s="455"/>
      <c r="DX6" s="455"/>
      <c r="DY6" s="455"/>
      <c r="DZ6" s="455"/>
      <c r="EA6" s="455"/>
      <c r="EB6" s="455"/>
      <c r="EC6" s="455"/>
      <c r="ED6" s="455"/>
      <c r="EE6" s="455"/>
      <c r="EF6" s="455"/>
      <c r="EG6" s="455"/>
      <c r="EH6" s="455"/>
      <c r="EI6" s="455"/>
      <c r="EJ6" s="455"/>
      <c r="EK6" s="455"/>
      <c r="EL6" s="455"/>
      <c r="EM6" s="455"/>
      <c r="EN6" s="455"/>
      <c r="EO6" s="455"/>
      <c r="EP6" s="455"/>
      <c r="EQ6" s="455"/>
      <c r="ER6" s="455"/>
      <c r="ES6" s="455"/>
      <c r="ET6" s="455"/>
      <c r="EU6" s="455"/>
      <c r="EV6" s="455"/>
      <c r="EW6" s="455"/>
      <c r="EX6" s="455"/>
      <c r="EY6" s="455"/>
      <c r="EZ6" s="455"/>
      <c r="FA6" s="455"/>
      <c r="FB6" s="455"/>
      <c r="FC6" s="455"/>
      <c r="FD6" s="455"/>
      <c r="FE6" s="455"/>
      <c r="FF6" s="455"/>
      <c r="FG6" s="456"/>
    </row>
    <row r="7" spans="1:164">
      <c r="A7" s="58" t="s">
        <v>78</v>
      </c>
      <c r="B7" s="465" t="s">
        <v>35</v>
      </c>
      <c r="C7" s="465"/>
      <c r="D7" s="465"/>
      <c r="E7" s="465"/>
      <c r="F7" s="91" t="s">
        <v>177</v>
      </c>
      <c r="G7" s="412" t="s">
        <v>37</v>
      </c>
      <c r="H7" s="413"/>
      <c r="I7" s="413"/>
      <c r="J7" s="414"/>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4"/>
      <c r="AS7" s="414"/>
      <c r="AT7" s="414"/>
      <c r="AU7" s="414"/>
      <c r="AV7" s="414"/>
      <c r="AW7" s="414"/>
      <c r="AX7" s="414"/>
      <c r="AY7" s="414"/>
      <c r="AZ7" s="414"/>
      <c r="BA7" s="414"/>
      <c r="BB7" s="414"/>
      <c r="BC7" s="414"/>
      <c r="BD7" s="414"/>
      <c r="BE7" s="414"/>
      <c r="BF7" s="414"/>
      <c r="BG7" s="414"/>
      <c r="BH7" s="414"/>
      <c r="BI7" s="414"/>
      <c r="BJ7" s="414"/>
      <c r="BK7" s="414"/>
      <c r="BL7" s="414"/>
      <c r="BM7" s="414"/>
      <c r="BN7" s="414"/>
      <c r="BO7" s="414"/>
      <c r="BP7" s="414"/>
      <c r="BQ7" s="414"/>
      <c r="BR7" s="414"/>
      <c r="BS7" s="414"/>
      <c r="BT7" s="414"/>
      <c r="BU7" s="414"/>
      <c r="BV7" s="414"/>
      <c r="BW7" s="414"/>
      <c r="BX7" s="414"/>
      <c r="BY7" s="414"/>
      <c r="BZ7" s="414"/>
      <c r="CA7" s="414"/>
      <c r="CB7" s="414"/>
      <c r="CC7" s="414"/>
      <c r="CD7" s="414"/>
      <c r="CE7" s="414"/>
      <c r="CF7" s="414"/>
      <c r="CG7" s="414"/>
      <c r="CH7" s="414"/>
      <c r="CI7" s="414"/>
      <c r="CJ7" s="414"/>
      <c r="CK7" s="414"/>
      <c r="CL7" s="414"/>
      <c r="CM7" s="414"/>
      <c r="CN7" s="414"/>
      <c r="CO7" s="414"/>
      <c r="CP7" s="414"/>
      <c r="CQ7" s="414"/>
      <c r="CR7" s="414"/>
      <c r="CS7" s="414"/>
      <c r="CT7" s="414"/>
      <c r="CU7" s="414"/>
      <c r="CV7" s="414"/>
      <c r="CW7" s="414"/>
      <c r="CX7" s="414"/>
      <c r="CY7" s="414"/>
      <c r="CZ7" s="414"/>
      <c r="DA7" s="414"/>
      <c r="DB7" s="414"/>
      <c r="DC7" s="414"/>
      <c r="DD7" s="414"/>
      <c r="DE7" s="414"/>
      <c r="DF7" s="414"/>
      <c r="DG7" s="414"/>
      <c r="DH7" s="414"/>
      <c r="DI7" s="414"/>
      <c r="DJ7" s="414"/>
      <c r="DK7" s="414"/>
      <c r="DL7" s="414"/>
      <c r="DM7" s="414"/>
      <c r="DN7" s="414"/>
      <c r="DO7" s="414"/>
      <c r="DP7" s="414"/>
      <c r="DQ7" s="414"/>
      <c r="DR7" s="414"/>
      <c r="DS7" s="414"/>
      <c r="DT7" s="414"/>
      <c r="DU7" s="414"/>
      <c r="DV7" s="414"/>
      <c r="DW7" s="414"/>
      <c r="DX7" s="414"/>
      <c r="DY7" s="414"/>
      <c r="DZ7" s="414"/>
      <c r="EA7" s="414"/>
      <c r="EB7" s="414"/>
      <c r="EC7" s="414"/>
      <c r="ED7" s="414"/>
      <c r="EE7" s="414"/>
      <c r="EF7" s="414"/>
      <c r="EG7" s="414"/>
      <c r="EH7" s="414"/>
      <c r="EI7" s="414"/>
      <c r="EJ7" s="414"/>
      <c r="EK7" s="414"/>
      <c r="EL7" s="414"/>
      <c r="EM7" s="414"/>
      <c r="EN7" s="414"/>
      <c r="EO7" s="414"/>
      <c r="EP7" s="414"/>
      <c r="EQ7" s="414"/>
      <c r="ER7" s="414"/>
      <c r="ES7" s="414"/>
      <c r="ET7" s="414"/>
      <c r="EU7" s="414"/>
      <c r="EV7" s="414"/>
      <c r="EW7" s="414"/>
      <c r="EX7" s="414"/>
      <c r="EY7" s="414"/>
      <c r="EZ7" s="414"/>
      <c r="FA7" s="414"/>
      <c r="FB7" s="414"/>
      <c r="FC7" s="414"/>
      <c r="FD7" s="414"/>
      <c r="FE7" s="414"/>
      <c r="FF7" s="414"/>
      <c r="FG7" s="415"/>
    </row>
    <row r="8" spans="1:164" ht="16.5" customHeight="1">
      <c r="A8" s="51" t="s">
        <v>188</v>
      </c>
      <c r="B8" s="466" t="s">
        <v>35</v>
      </c>
      <c r="C8" s="466"/>
      <c r="D8" s="466"/>
      <c r="E8" s="67" t="s">
        <v>75</v>
      </c>
      <c r="F8" s="412" t="s">
        <v>36</v>
      </c>
      <c r="G8" s="413"/>
      <c r="H8" s="413"/>
      <c r="I8" s="413"/>
      <c r="J8" s="413"/>
      <c r="K8" s="414"/>
      <c r="L8" s="414"/>
      <c r="M8" s="414"/>
      <c r="N8" s="415"/>
      <c r="O8" s="90" t="s">
        <v>189</v>
      </c>
      <c r="P8" s="88"/>
      <c r="Q8" s="159" t="s">
        <v>45</v>
      </c>
      <c r="R8" s="160"/>
      <c r="S8" s="160"/>
      <c r="T8" s="160"/>
      <c r="U8" s="160"/>
      <c r="V8" s="160"/>
      <c r="W8" s="160"/>
      <c r="X8" s="160"/>
      <c r="Y8" s="160"/>
      <c r="Z8" s="160"/>
      <c r="AA8" s="160"/>
      <c r="AB8" s="160"/>
      <c r="AC8" s="160"/>
      <c r="AD8" s="160"/>
      <c r="AE8" s="160"/>
      <c r="AF8" s="160"/>
      <c r="AG8" s="160"/>
      <c r="AH8" s="160"/>
      <c r="AI8" s="161"/>
      <c r="AJ8" s="53"/>
      <c r="AK8" s="92"/>
      <c r="AL8" s="93"/>
      <c r="AM8" s="88" t="s">
        <v>76</v>
      </c>
      <c r="AN8" s="460" t="s">
        <v>250</v>
      </c>
      <c r="AO8" s="461"/>
      <c r="AP8" s="461"/>
      <c r="AQ8" s="462"/>
      <c r="AR8" s="94"/>
      <c r="AS8" s="94"/>
      <c r="AT8" s="94"/>
      <c r="AU8" s="94"/>
      <c r="AV8" s="95"/>
      <c r="AW8" s="88" t="s">
        <v>190</v>
      </c>
      <c r="AX8" s="88"/>
      <c r="AY8" s="159" t="s">
        <v>344</v>
      </c>
      <c r="AZ8" s="160"/>
      <c r="BA8" s="160"/>
      <c r="BB8" s="160"/>
      <c r="BC8" s="160"/>
      <c r="BD8" s="160"/>
      <c r="BE8" s="160"/>
      <c r="BF8" s="160"/>
      <c r="BG8" s="160"/>
      <c r="BH8" s="160"/>
      <c r="BI8" s="160"/>
      <c r="BJ8" s="160"/>
      <c r="BK8" s="160"/>
      <c r="BL8" s="160"/>
      <c r="BM8" s="160"/>
      <c r="BN8" s="160"/>
      <c r="BO8" s="160"/>
      <c r="BP8" s="160"/>
      <c r="BQ8" s="160"/>
      <c r="BR8" s="161"/>
      <c r="BS8" s="463"/>
      <c r="BT8" s="463"/>
      <c r="BU8" s="463"/>
      <c r="BV8" s="464"/>
      <c r="BW8" s="89" t="s">
        <v>77</v>
      </c>
      <c r="BX8" s="460" t="s">
        <v>345</v>
      </c>
      <c r="BY8" s="461"/>
      <c r="BZ8" s="461"/>
      <c r="CA8" s="462"/>
      <c r="CB8" s="453"/>
      <c r="CC8" s="414"/>
      <c r="CD8" s="414"/>
      <c r="CE8" s="414"/>
      <c r="CF8" s="414"/>
      <c r="CG8" s="414"/>
      <c r="CH8" s="414"/>
      <c r="CI8" s="414"/>
      <c r="CJ8" s="414"/>
      <c r="CK8" s="414"/>
      <c r="CL8" s="414"/>
      <c r="CM8" s="414"/>
      <c r="CN8" s="414"/>
      <c r="CO8" s="414"/>
      <c r="CP8" s="414"/>
      <c r="CQ8" s="414"/>
      <c r="CR8" s="414"/>
      <c r="CS8" s="414"/>
      <c r="CT8" s="414"/>
      <c r="CU8" s="414"/>
      <c r="CV8" s="414"/>
      <c r="CW8" s="414"/>
      <c r="CX8" s="414"/>
      <c r="CY8" s="414"/>
      <c r="CZ8" s="414"/>
      <c r="DA8" s="414"/>
      <c r="DB8" s="414"/>
      <c r="DC8" s="414"/>
      <c r="DD8" s="414"/>
      <c r="DE8" s="414"/>
      <c r="DF8" s="414"/>
      <c r="DG8" s="414"/>
      <c r="DH8" s="414"/>
      <c r="DI8" s="414"/>
      <c r="DJ8" s="414"/>
      <c r="DK8" s="414"/>
      <c r="DL8" s="414"/>
      <c r="DM8" s="414"/>
      <c r="DN8" s="414"/>
      <c r="DO8" s="414"/>
      <c r="DP8" s="414"/>
      <c r="DQ8" s="414"/>
      <c r="DR8" s="414"/>
      <c r="DS8" s="414"/>
      <c r="DT8" s="414"/>
      <c r="DU8" s="414"/>
      <c r="DV8" s="414"/>
      <c r="DW8" s="414"/>
      <c r="DX8" s="414"/>
      <c r="DY8" s="414"/>
      <c r="DZ8" s="414"/>
      <c r="EA8" s="414"/>
      <c r="EB8" s="414"/>
      <c r="EC8" s="414"/>
      <c r="ED8" s="414"/>
      <c r="EE8" s="414"/>
      <c r="EF8" s="414"/>
      <c r="EG8" s="414"/>
      <c r="EH8" s="414"/>
      <c r="EI8" s="414"/>
      <c r="EJ8" s="414"/>
      <c r="EK8" s="414"/>
      <c r="EL8" s="414"/>
      <c r="EM8" s="414"/>
      <c r="EN8" s="414"/>
      <c r="EO8" s="414"/>
      <c r="EP8" s="414"/>
      <c r="EQ8" s="414"/>
      <c r="ER8" s="414"/>
      <c r="ES8" s="414"/>
      <c r="ET8" s="414"/>
      <c r="EU8" s="414"/>
      <c r="EV8" s="414"/>
      <c r="EW8" s="414"/>
      <c r="EX8" s="414"/>
      <c r="EY8" s="414"/>
      <c r="EZ8" s="414"/>
      <c r="FA8" s="414"/>
      <c r="FB8" s="414"/>
      <c r="FC8" s="414"/>
      <c r="FD8" s="414"/>
      <c r="FE8" s="414"/>
      <c r="FF8" s="414"/>
      <c r="FG8" s="415"/>
    </row>
    <row r="9" spans="1:164" ht="16.5" customHeight="1">
      <c r="A9" s="58" t="s">
        <v>346</v>
      </c>
      <c r="B9" s="147" t="s">
        <v>54</v>
      </c>
      <c r="C9" s="147"/>
      <c r="D9" s="147"/>
      <c r="E9" s="67" t="s">
        <v>347</v>
      </c>
      <c r="F9" s="148" t="s">
        <v>348</v>
      </c>
      <c r="G9" s="148"/>
      <c r="H9" s="148"/>
      <c r="I9" s="148"/>
      <c r="J9" s="157"/>
      <c r="K9" s="148"/>
      <c r="L9" s="148"/>
      <c r="M9" s="148"/>
      <c r="N9" s="148"/>
      <c r="O9" s="90" t="s">
        <v>349</v>
      </c>
      <c r="P9" s="88"/>
      <c r="Q9" s="159" t="s">
        <v>60</v>
      </c>
      <c r="R9" s="160"/>
      <c r="S9" s="160"/>
      <c r="T9" s="160"/>
      <c r="U9" s="160"/>
      <c r="V9" s="160"/>
      <c r="W9" s="160"/>
      <c r="X9" s="160"/>
      <c r="Y9" s="160"/>
      <c r="Z9" s="160"/>
      <c r="AA9" s="160"/>
      <c r="AB9" s="160"/>
      <c r="AC9" s="160"/>
      <c r="AD9" s="160"/>
      <c r="AE9" s="160"/>
      <c r="AF9" s="160"/>
      <c r="AG9" s="160"/>
      <c r="AH9" s="160"/>
      <c r="AI9" s="161"/>
      <c r="AJ9" s="150"/>
      <c r="AK9" s="151"/>
      <c r="AL9" s="151"/>
      <c r="AM9" s="88" t="s">
        <v>350</v>
      </c>
      <c r="AN9" s="460" t="s">
        <v>256</v>
      </c>
      <c r="AO9" s="461"/>
      <c r="AP9" s="461"/>
      <c r="AQ9" s="462"/>
      <c r="AR9" s="152"/>
      <c r="AS9" s="152"/>
      <c r="AT9" s="152"/>
      <c r="AU9" s="152"/>
      <c r="AV9" s="152"/>
      <c r="AW9" s="88" t="s">
        <v>351</v>
      </c>
      <c r="AX9" s="159" t="s">
        <v>353</v>
      </c>
      <c r="AY9" s="160"/>
      <c r="AZ9" s="160"/>
      <c r="BA9" s="160"/>
      <c r="BB9" s="160"/>
      <c r="BC9" s="160"/>
      <c r="BD9" s="160"/>
      <c r="BE9" s="160"/>
      <c r="BF9" s="160"/>
      <c r="BG9" s="160"/>
      <c r="BH9" s="160"/>
      <c r="BI9" s="160"/>
      <c r="BJ9" s="160"/>
      <c r="BK9" s="160"/>
      <c r="BL9" s="160"/>
      <c r="BM9" s="160"/>
      <c r="BN9" s="160"/>
      <c r="BO9" s="160"/>
      <c r="BP9" s="160"/>
      <c r="BQ9" s="160"/>
      <c r="BR9" s="153"/>
      <c r="BS9" s="154"/>
      <c r="BT9" s="154"/>
      <c r="BU9" s="154"/>
      <c r="BV9" s="154"/>
      <c r="BW9" s="88" t="s">
        <v>352</v>
      </c>
      <c r="BX9" s="460" t="s">
        <v>354</v>
      </c>
      <c r="BY9" s="461"/>
      <c r="BZ9" s="461"/>
      <c r="CA9" s="462"/>
      <c r="CB9" s="155"/>
      <c r="CC9" s="155"/>
      <c r="CD9" s="155"/>
      <c r="CE9" s="155"/>
      <c r="CF9" s="155"/>
      <c r="CG9" s="155"/>
      <c r="CH9" s="155"/>
      <c r="CI9" s="88" t="s">
        <v>352</v>
      </c>
      <c r="CJ9" s="460" t="s">
        <v>354</v>
      </c>
      <c r="CK9" s="461"/>
      <c r="CL9" s="461"/>
      <c r="CM9" s="462"/>
      <c r="CN9" s="155"/>
      <c r="CO9" s="155"/>
      <c r="CP9" s="155"/>
      <c r="CQ9" s="155"/>
      <c r="CR9" s="155"/>
      <c r="CS9" s="155"/>
      <c r="CT9" s="155"/>
      <c r="CU9" s="88" t="s">
        <v>352</v>
      </c>
      <c r="CV9" s="460" t="s">
        <v>354</v>
      </c>
      <c r="CW9" s="461"/>
      <c r="CX9" s="461"/>
      <c r="CY9" s="462"/>
      <c r="CZ9" s="155"/>
      <c r="DA9" s="155"/>
      <c r="DB9" s="155"/>
      <c r="DC9" s="155"/>
      <c r="DD9" s="155"/>
      <c r="DE9" s="155"/>
      <c r="DF9" s="155"/>
      <c r="DG9" s="88" t="s">
        <v>352</v>
      </c>
      <c r="DH9" s="460" t="s">
        <v>354</v>
      </c>
      <c r="DI9" s="461"/>
      <c r="DJ9" s="461"/>
      <c r="DK9" s="462"/>
      <c r="DL9" s="155"/>
      <c r="DM9" s="155"/>
      <c r="DN9" s="155"/>
      <c r="DO9" s="155"/>
      <c r="DP9" s="155"/>
      <c r="DQ9" s="155"/>
      <c r="DR9" s="155"/>
      <c r="DS9" s="88" t="s">
        <v>352</v>
      </c>
      <c r="DT9" s="460" t="s">
        <v>354</v>
      </c>
      <c r="DU9" s="461"/>
      <c r="DV9" s="461"/>
      <c r="DW9" s="462"/>
      <c r="DX9" s="155"/>
      <c r="DY9" s="155"/>
      <c r="DZ9" s="155"/>
      <c r="EA9" s="155"/>
      <c r="EB9" s="155"/>
      <c r="EC9" s="155"/>
      <c r="ED9" s="155"/>
      <c r="EE9" s="88" t="s">
        <v>352</v>
      </c>
      <c r="EF9" s="460" t="s">
        <v>354</v>
      </c>
      <c r="EG9" s="461"/>
      <c r="EH9" s="461"/>
      <c r="EI9" s="462"/>
      <c r="EJ9" s="155"/>
      <c r="EK9" s="155"/>
      <c r="EL9" s="155"/>
      <c r="EM9" s="155"/>
      <c r="EN9" s="155"/>
      <c r="EO9" s="155"/>
      <c r="EP9" s="155"/>
      <c r="EQ9" s="155"/>
      <c r="ER9" s="155"/>
      <c r="ES9" s="155"/>
      <c r="ET9" s="155"/>
      <c r="EU9" s="155"/>
      <c r="EV9" s="155"/>
      <c r="EW9" s="155"/>
      <c r="EX9" s="155"/>
      <c r="EY9" s="155"/>
      <c r="EZ9" s="155"/>
      <c r="FA9" s="155"/>
      <c r="FB9" s="155"/>
      <c r="FC9" s="155"/>
      <c r="FD9" s="155"/>
      <c r="FE9" s="155"/>
      <c r="FF9" s="155"/>
      <c r="FG9" s="156"/>
    </row>
    <row r="10" spans="1:164" ht="16.5" customHeight="1">
      <c r="A10" s="51" t="s">
        <v>355</v>
      </c>
      <c r="B10" s="148" t="s">
        <v>62</v>
      </c>
      <c r="C10" s="147"/>
      <c r="D10" s="147"/>
      <c r="E10" s="67" t="s">
        <v>356</v>
      </c>
      <c r="F10" s="148" t="s">
        <v>257</v>
      </c>
      <c r="G10" s="148"/>
      <c r="H10" s="148"/>
      <c r="I10" s="148"/>
      <c r="J10" s="158"/>
      <c r="K10" s="148"/>
      <c r="L10" s="148"/>
      <c r="M10" s="148"/>
      <c r="N10" s="148"/>
      <c r="O10" s="67" t="s">
        <v>357</v>
      </c>
      <c r="P10" s="148" t="s">
        <v>358</v>
      </c>
      <c r="Q10" s="158"/>
      <c r="R10" s="158"/>
      <c r="S10" s="158"/>
      <c r="T10" s="158"/>
      <c r="U10" s="158"/>
      <c r="V10" s="158"/>
      <c r="W10" s="158"/>
      <c r="X10" s="158"/>
      <c r="Y10" s="158"/>
      <c r="Z10" s="158"/>
      <c r="AA10" s="158"/>
      <c r="AB10" s="158"/>
      <c r="AC10" s="158"/>
      <c r="AD10" s="158"/>
      <c r="AE10" s="158"/>
      <c r="AF10" s="158"/>
      <c r="AG10" s="158"/>
      <c r="AH10" s="158"/>
      <c r="AI10" s="158"/>
      <c r="AJ10" s="150"/>
      <c r="AK10" s="151"/>
      <c r="AL10" s="151"/>
      <c r="AM10" s="90" t="s">
        <v>359</v>
      </c>
      <c r="AN10" s="148" t="s">
        <v>66</v>
      </c>
      <c r="AO10" s="158"/>
      <c r="AP10" s="158"/>
      <c r="AQ10" s="158"/>
      <c r="AR10" s="152"/>
      <c r="AS10" s="152"/>
      <c r="AT10" s="152"/>
      <c r="AU10" s="152"/>
      <c r="AV10" s="152"/>
      <c r="AW10" s="88" t="s">
        <v>360</v>
      </c>
      <c r="AX10" s="160" t="s">
        <v>258</v>
      </c>
      <c r="AY10" s="160"/>
      <c r="AZ10" s="160"/>
      <c r="BA10" s="160"/>
      <c r="BB10" s="160"/>
      <c r="BC10" s="160"/>
      <c r="BD10" s="160"/>
      <c r="BE10" s="160"/>
      <c r="BF10" s="160"/>
      <c r="BG10" s="160"/>
      <c r="BH10" s="160"/>
      <c r="BI10" s="160"/>
      <c r="BJ10" s="160"/>
      <c r="BK10" s="160"/>
      <c r="BL10" s="160"/>
      <c r="BM10" s="160"/>
      <c r="BN10" s="160"/>
      <c r="BO10" s="160"/>
      <c r="BP10" s="160"/>
      <c r="BQ10" s="160"/>
      <c r="BR10" s="153"/>
      <c r="BS10" s="154"/>
      <c r="BT10" s="154"/>
      <c r="BU10" s="154"/>
      <c r="BV10" s="154"/>
      <c r="BW10" s="149"/>
      <c r="BX10" s="158"/>
      <c r="BY10" s="158"/>
      <c r="BZ10" s="154"/>
      <c r="CA10" s="158"/>
      <c r="CB10" s="155"/>
      <c r="CC10" s="155"/>
      <c r="CD10" s="154"/>
      <c r="CE10" s="158"/>
      <c r="CF10" s="155"/>
      <c r="CG10" s="155"/>
      <c r="CH10" s="154"/>
      <c r="CI10" s="149"/>
      <c r="CJ10" s="158"/>
      <c r="CK10" s="158"/>
      <c r="CL10" s="154"/>
      <c r="CM10" s="158"/>
      <c r="CN10" s="155"/>
      <c r="CO10" s="155"/>
      <c r="CP10" s="154"/>
      <c r="CQ10" s="158"/>
      <c r="CR10" s="155"/>
      <c r="CS10" s="155"/>
      <c r="CT10" s="154"/>
      <c r="CU10" s="149"/>
      <c r="CV10" s="158"/>
      <c r="CW10" s="158"/>
      <c r="CX10" s="154"/>
      <c r="CY10" s="158"/>
      <c r="CZ10" s="155"/>
      <c r="DA10" s="155"/>
      <c r="DB10" s="154"/>
      <c r="DC10" s="158"/>
      <c r="DD10" s="155"/>
      <c r="DE10" s="155"/>
      <c r="DF10" s="154"/>
      <c r="DG10" s="149"/>
      <c r="DH10" s="158"/>
      <c r="DI10" s="158"/>
      <c r="DJ10" s="154"/>
      <c r="DK10" s="158"/>
      <c r="DL10" s="155"/>
      <c r="DM10" s="155"/>
      <c r="DN10" s="154"/>
      <c r="DO10" s="158"/>
      <c r="DP10" s="155"/>
      <c r="DQ10" s="155"/>
      <c r="DR10" s="154"/>
      <c r="DS10" s="149"/>
      <c r="DT10" s="158"/>
      <c r="DU10" s="158"/>
      <c r="DV10" s="154"/>
      <c r="DW10" s="158"/>
      <c r="DX10" s="155"/>
      <c r="DY10" s="155"/>
      <c r="DZ10" s="154"/>
      <c r="EA10" s="158"/>
      <c r="EB10" s="155"/>
      <c r="EC10" s="155"/>
      <c r="ED10" s="154"/>
      <c r="EE10" s="149"/>
      <c r="EF10" s="158"/>
      <c r="EG10" s="158"/>
      <c r="EH10" s="154"/>
      <c r="EI10" s="158"/>
      <c r="EJ10" s="155"/>
      <c r="EK10" s="155"/>
      <c r="EL10" s="154"/>
      <c r="EM10" s="158"/>
      <c r="EN10" s="155"/>
      <c r="EO10" s="155"/>
      <c r="EP10" s="154"/>
      <c r="EQ10" s="158"/>
      <c r="ER10" s="155"/>
      <c r="ES10" s="155"/>
      <c r="ET10" s="154"/>
      <c r="EU10" s="155"/>
      <c r="EV10" s="155"/>
      <c r="EW10" s="155"/>
      <c r="EX10" s="155"/>
      <c r="EY10" s="155"/>
      <c r="EZ10" s="155"/>
      <c r="FA10" s="155"/>
      <c r="FB10" s="155"/>
      <c r="FC10" s="155"/>
      <c r="FD10" s="155"/>
      <c r="FE10" s="155"/>
      <c r="FF10" s="155"/>
      <c r="FG10" s="156"/>
    </row>
    <row r="11" spans="1:164" ht="17.25" thickBot="1">
      <c r="A11" s="422" t="s">
        <v>829</v>
      </c>
      <c r="B11" s="423"/>
      <c r="C11" s="423"/>
      <c r="D11" s="423"/>
      <c r="E11" s="423"/>
      <c r="F11" s="423"/>
      <c r="G11" s="423"/>
      <c r="H11" s="423"/>
      <c r="I11" s="423"/>
      <c r="J11" s="423"/>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3"/>
      <c r="BA11" s="423"/>
      <c r="BB11" s="423"/>
      <c r="BC11" s="423"/>
      <c r="BD11" s="423"/>
      <c r="BE11" s="423"/>
      <c r="BF11" s="423"/>
      <c r="BG11" s="423"/>
      <c r="BH11" s="423"/>
      <c r="BI11" s="423"/>
      <c r="BJ11" s="423"/>
      <c r="BK11" s="423"/>
      <c r="BL11" s="423"/>
      <c r="BM11" s="423"/>
      <c r="BN11" s="423"/>
      <c r="BO11" s="423"/>
      <c r="BP11" s="423"/>
      <c r="BQ11" s="423"/>
      <c r="BR11" s="423"/>
      <c r="BS11" s="423"/>
      <c r="BT11" s="423"/>
      <c r="BU11" s="423"/>
      <c r="BV11" s="423"/>
      <c r="BW11" s="423"/>
      <c r="BX11" s="423"/>
      <c r="BY11" s="423"/>
      <c r="BZ11" s="423"/>
      <c r="CA11" s="423"/>
      <c r="CB11" s="423"/>
      <c r="CC11" s="423"/>
      <c r="CD11" s="423"/>
      <c r="CE11" s="423"/>
      <c r="CF11" s="423"/>
      <c r="CG11" s="423"/>
      <c r="CH11" s="423"/>
      <c r="CI11" s="423"/>
      <c r="CJ11" s="423"/>
      <c r="CK11" s="423"/>
      <c r="CL11" s="423"/>
      <c r="CM11" s="423"/>
      <c r="CN11" s="423"/>
      <c r="CO11" s="423"/>
      <c r="CP11" s="423"/>
      <c r="CQ11" s="423"/>
      <c r="CR11" s="423"/>
      <c r="CS11" s="423"/>
      <c r="CT11" s="423"/>
      <c r="CU11" s="423"/>
      <c r="CV11" s="423"/>
      <c r="CW11" s="423"/>
      <c r="CX11" s="423"/>
      <c r="CY11" s="423"/>
      <c r="CZ11" s="423"/>
      <c r="DA11" s="423"/>
      <c r="DB11" s="423"/>
      <c r="DC11" s="423"/>
      <c r="DD11" s="423"/>
      <c r="DE11" s="423"/>
      <c r="DF11" s="423"/>
      <c r="DG11" s="423"/>
      <c r="DH11" s="423"/>
      <c r="DI11" s="423"/>
      <c r="DJ11" s="423"/>
      <c r="DK11" s="423"/>
      <c r="DL11" s="423"/>
      <c r="DM11" s="423"/>
      <c r="DN11" s="423"/>
      <c r="DO11" s="423"/>
      <c r="DP11" s="423"/>
      <c r="DQ11" s="423"/>
      <c r="DR11" s="423"/>
      <c r="DS11" s="423"/>
      <c r="DT11" s="423"/>
      <c r="DU11" s="423"/>
      <c r="DV11" s="423"/>
      <c r="DW11" s="423"/>
      <c r="DX11" s="423"/>
      <c r="DY11" s="423"/>
      <c r="DZ11" s="423"/>
      <c r="EA11" s="423"/>
      <c r="EB11" s="423"/>
      <c r="EC11" s="423"/>
      <c r="ED11" s="423"/>
      <c r="EE11" s="423"/>
      <c r="EF11" s="423"/>
      <c r="EG11" s="423"/>
      <c r="EH11" s="423"/>
      <c r="EI11" s="423"/>
      <c r="EJ11" s="423"/>
      <c r="EK11" s="423"/>
      <c r="EL11" s="423"/>
      <c r="EM11" s="423"/>
      <c r="EN11" s="423"/>
      <c r="EO11" s="423"/>
      <c r="EP11" s="423"/>
      <c r="EQ11" s="423"/>
      <c r="ER11" s="423"/>
      <c r="ES11" s="423"/>
      <c r="ET11" s="423"/>
      <c r="EU11" s="423"/>
      <c r="EV11" s="423"/>
      <c r="EW11" s="423"/>
      <c r="EX11" s="423"/>
      <c r="EY11" s="423"/>
      <c r="EZ11" s="423"/>
      <c r="FA11" s="423"/>
      <c r="FB11" s="423"/>
      <c r="FC11" s="423"/>
      <c r="FD11" s="423"/>
      <c r="FE11" s="423"/>
      <c r="FF11" s="423"/>
      <c r="FG11" s="424"/>
    </row>
    <row r="12" spans="1:164" ht="15" customHeight="1" thickBot="1">
      <c r="A12" s="439" t="s">
        <v>17</v>
      </c>
      <c r="B12" s="443" t="s">
        <v>28</v>
      </c>
      <c r="C12" s="446" t="s">
        <v>16</v>
      </c>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8"/>
      <c r="AJ12" s="427" t="s">
        <v>18</v>
      </c>
      <c r="AK12" s="428"/>
      <c r="AL12" s="428"/>
      <c r="AM12" s="428"/>
      <c r="AN12" s="428"/>
      <c r="AO12" s="428"/>
      <c r="AP12" s="428"/>
      <c r="AQ12" s="428"/>
      <c r="AR12" s="428"/>
      <c r="AS12" s="428"/>
      <c r="AT12" s="428"/>
      <c r="AU12" s="428"/>
      <c r="AV12" s="469" t="s">
        <v>5</v>
      </c>
      <c r="AW12" s="469"/>
      <c r="AX12" s="434" t="s">
        <v>30</v>
      </c>
      <c r="AY12" s="434"/>
      <c r="AZ12" s="434"/>
      <c r="BA12" s="434"/>
      <c r="BB12" s="434"/>
      <c r="BC12" s="434"/>
      <c r="BD12" s="434"/>
      <c r="BE12" s="434"/>
      <c r="BF12" s="434"/>
      <c r="BG12" s="434"/>
      <c r="BH12" s="434"/>
      <c r="BI12" s="434"/>
      <c r="BJ12" s="434"/>
      <c r="BK12" s="434"/>
      <c r="BL12" s="434"/>
      <c r="BM12" s="434"/>
      <c r="BN12" s="434"/>
      <c r="BO12" s="434"/>
      <c r="BP12" s="434"/>
      <c r="BQ12" s="434"/>
      <c r="BR12" s="467" t="s">
        <v>88</v>
      </c>
      <c r="BS12" s="446" t="s">
        <v>215</v>
      </c>
      <c r="BT12" s="447"/>
      <c r="BU12" s="447"/>
      <c r="BV12" s="447"/>
      <c r="BW12" s="447"/>
      <c r="BX12" s="447"/>
      <c r="BY12" s="447"/>
      <c r="BZ12" s="447"/>
      <c r="CA12" s="447"/>
      <c r="CB12" s="447"/>
      <c r="CC12" s="447"/>
      <c r="CD12" s="447"/>
      <c r="CE12" s="447"/>
      <c r="CF12" s="447"/>
      <c r="CG12" s="447"/>
      <c r="CH12" s="447"/>
      <c r="CI12" s="447"/>
      <c r="CJ12" s="447"/>
      <c r="CK12" s="447"/>
      <c r="CL12" s="447"/>
      <c r="CM12" s="447"/>
      <c r="CN12" s="447"/>
      <c r="CO12" s="447"/>
      <c r="CP12" s="447"/>
      <c r="CQ12" s="447"/>
      <c r="CR12" s="447"/>
      <c r="CS12" s="447"/>
      <c r="CT12" s="447"/>
      <c r="CU12" s="447"/>
      <c r="CV12" s="447"/>
      <c r="CW12" s="447"/>
      <c r="CX12" s="447"/>
      <c r="CY12" s="447"/>
      <c r="CZ12" s="447"/>
      <c r="DA12" s="447"/>
      <c r="DB12" s="447"/>
      <c r="DC12" s="447"/>
      <c r="DD12" s="447"/>
      <c r="DE12" s="447"/>
      <c r="DF12" s="447"/>
      <c r="DG12" s="447"/>
      <c r="DH12" s="447"/>
      <c r="DI12" s="447"/>
      <c r="DJ12" s="447"/>
      <c r="DK12" s="447"/>
      <c r="DL12" s="447"/>
      <c r="DM12" s="447"/>
      <c r="DN12" s="447"/>
      <c r="DO12" s="447"/>
      <c r="DP12" s="447"/>
      <c r="DQ12" s="447"/>
      <c r="DR12" s="447"/>
      <c r="DS12" s="447"/>
      <c r="DT12" s="447"/>
      <c r="DU12" s="447"/>
      <c r="DV12" s="447"/>
      <c r="DW12" s="447"/>
      <c r="DX12" s="447"/>
      <c r="DY12" s="447"/>
      <c r="DZ12" s="447"/>
      <c r="EA12" s="447"/>
      <c r="EB12" s="447"/>
      <c r="EC12" s="447"/>
      <c r="ED12" s="447"/>
      <c r="EE12" s="447"/>
      <c r="EF12" s="447"/>
      <c r="EG12" s="447"/>
      <c r="EH12" s="447"/>
      <c r="EI12" s="447"/>
      <c r="EJ12" s="447"/>
      <c r="EK12" s="447"/>
      <c r="EL12" s="447"/>
      <c r="EM12" s="447"/>
      <c r="EN12" s="447"/>
      <c r="EO12" s="447"/>
      <c r="EP12" s="447"/>
      <c r="EQ12" s="447"/>
      <c r="ER12" s="447"/>
      <c r="ES12" s="447"/>
      <c r="ET12" s="447"/>
      <c r="EU12" s="448"/>
      <c r="EV12" s="427" t="s">
        <v>4</v>
      </c>
      <c r="EW12" s="428"/>
      <c r="EX12" s="428"/>
      <c r="EY12" s="428"/>
      <c r="EZ12" s="428"/>
      <c r="FA12" s="429"/>
      <c r="FB12" s="427" t="s">
        <v>187</v>
      </c>
      <c r="FC12" s="428"/>
      <c r="FD12" s="428"/>
      <c r="FE12" s="428"/>
      <c r="FF12" s="428"/>
      <c r="FG12" s="429"/>
    </row>
    <row r="13" spans="1:164" ht="35.25" customHeight="1">
      <c r="A13" s="440"/>
      <c r="B13" s="444"/>
      <c r="C13" s="438" t="s">
        <v>80</v>
      </c>
      <c r="D13" s="437" t="s">
        <v>343</v>
      </c>
      <c r="E13" s="438" t="s">
        <v>2</v>
      </c>
      <c r="F13" s="437" t="s">
        <v>19</v>
      </c>
      <c r="G13" s="437" t="s">
        <v>195</v>
      </c>
      <c r="H13" s="437" t="s">
        <v>182</v>
      </c>
      <c r="I13" s="431" t="s">
        <v>83</v>
      </c>
      <c r="J13" s="431" t="s">
        <v>210</v>
      </c>
      <c r="K13" s="449" t="s">
        <v>3</v>
      </c>
      <c r="L13" s="432"/>
      <c r="M13" s="430" t="s">
        <v>5</v>
      </c>
      <c r="N13" s="430"/>
      <c r="O13" s="471" t="s">
        <v>20</v>
      </c>
      <c r="P13" s="472"/>
      <c r="Q13" s="472"/>
      <c r="R13" s="472"/>
      <c r="S13" s="472"/>
      <c r="T13" s="472"/>
      <c r="U13" s="472"/>
      <c r="V13" s="472"/>
      <c r="W13" s="472"/>
      <c r="X13" s="472"/>
      <c r="Y13" s="472"/>
      <c r="Z13" s="472"/>
      <c r="AA13" s="472"/>
      <c r="AB13" s="472"/>
      <c r="AC13" s="472"/>
      <c r="AD13" s="472"/>
      <c r="AE13" s="472"/>
      <c r="AF13" s="472"/>
      <c r="AG13" s="472"/>
      <c r="AH13" s="473"/>
      <c r="AI13" s="468" t="s">
        <v>87</v>
      </c>
      <c r="AJ13" s="438" t="s">
        <v>81</v>
      </c>
      <c r="AK13" s="437" t="s">
        <v>29</v>
      </c>
      <c r="AL13" s="442" t="s">
        <v>13</v>
      </c>
      <c r="AM13" s="442" t="s">
        <v>15</v>
      </c>
      <c r="AN13" s="431" t="s">
        <v>212</v>
      </c>
      <c r="AO13" s="431" t="s">
        <v>211</v>
      </c>
      <c r="AP13" s="437" t="s">
        <v>195</v>
      </c>
      <c r="AQ13" s="437" t="s">
        <v>182</v>
      </c>
      <c r="AR13" s="431" t="s">
        <v>83</v>
      </c>
      <c r="AS13" s="431" t="s">
        <v>210</v>
      </c>
      <c r="AT13" s="449" t="s">
        <v>3</v>
      </c>
      <c r="AU13" s="432"/>
      <c r="AV13" s="470"/>
      <c r="AW13" s="470"/>
      <c r="AX13" s="435"/>
      <c r="AY13" s="435"/>
      <c r="AZ13" s="435"/>
      <c r="BA13" s="435"/>
      <c r="BB13" s="435"/>
      <c r="BC13" s="435"/>
      <c r="BD13" s="435"/>
      <c r="BE13" s="435"/>
      <c r="BF13" s="435"/>
      <c r="BG13" s="435"/>
      <c r="BH13" s="435"/>
      <c r="BI13" s="435"/>
      <c r="BJ13" s="435"/>
      <c r="BK13" s="435"/>
      <c r="BL13" s="435"/>
      <c r="BM13" s="435"/>
      <c r="BN13" s="435"/>
      <c r="BO13" s="435"/>
      <c r="BP13" s="435"/>
      <c r="BQ13" s="435"/>
      <c r="BR13" s="437"/>
      <c r="BS13" s="432">
        <v>2019</v>
      </c>
      <c r="BT13" s="433"/>
      <c r="BU13" s="433"/>
      <c r="BV13" s="474"/>
      <c r="BW13" s="432">
        <v>2020</v>
      </c>
      <c r="BX13" s="433"/>
      <c r="BY13" s="433"/>
      <c r="BZ13" s="162"/>
      <c r="CA13" s="432">
        <v>2021</v>
      </c>
      <c r="CB13" s="433"/>
      <c r="CC13" s="433"/>
      <c r="CD13" s="162"/>
      <c r="CE13" s="432">
        <v>2022</v>
      </c>
      <c r="CF13" s="433"/>
      <c r="CG13" s="433"/>
      <c r="CH13" s="162"/>
      <c r="CI13" s="432">
        <v>2023</v>
      </c>
      <c r="CJ13" s="433"/>
      <c r="CK13" s="433"/>
      <c r="CL13" s="162"/>
      <c r="CM13" s="432">
        <v>2024</v>
      </c>
      <c r="CN13" s="433"/>
      <c r="CO13" s="433"/>
      <c r="CP13" s="162"/>
      <c r="CQ13" s="432">
        <v>2025</v>
      </c>
      <c r="CR13" s="433"/>
      <c r="CS13" s="433"/>
      <c r="CT13" s="162"/>
      <c r="CU13" s="432">
        <v>2026</v>
      </c>
      <c r="CV13" s="433"/>
      <c r="CW13" s="433"/>
      <c r="CX13" s="162"/>
      <c r="CY13" s="432">
        <v>2027</v>
      </c>
      <c r="CZ13" s="433"/>
      <c r="DA13" s="433"/>
      <c r="DB13" s="162"/>
      <c r="DC13" s="432">
        <v>2028</v>
      </c>
      <c r="DD13" s="433"/>
      <c r="DE13" s="433"/>
      <c r="DF13" s="162"/>
      <c r="DG13" s="432">
        <v>2029</v>
      </c>
      <c r="DH13" s="433"/>
      <c r="DI13" s="433"/>
      <c r="DJ13" s="162"/>
      <c r="DK13" s="432">
        <v>2030</v>
      </c>
      <c r="DL13" s="433"/>
      <c r="DM13" s="433"/>
      <c r="DN13" s="162"/>
      <c r="DO13" s="432">
        <v>2031</v>
      </c>
      <c r="DP13" s="433"/>
      <c r="DQ13" s="433"/>
      <c r="DR13" s="162"/>
      <c r="DS13" s="432">
        <v>2032</v>
      </c>
      <c r="DT13" s="433"/>
      <c r="DU13" s="433"/>
      <c r="DV13" s="162"/>
      <c r="DW13" s="432">
        <v>2033</v>
      </c>
      <c r="DX13" s="433"/>
      <c r="DY13" s="433"/>
      <c r="DZ13" s="162"/>
      <c r="EA13" s="432">
        <v>2034</v>
      </c>
      <c r="EB13" s="433"/>
      <c r="EC13" s="433"/>
      <c r="ED13" s="162"/>
      <c r="EE13" s="432">
        <v>2035</v>
      </c>
      <c r="EF13" s="433"/>
      <c r="EG13" s="433"/>
      <c r="EH13" s="162"/>
      <c r="EI13" s="432">
        <v>2036</v>
      </c>
      <c r="EJ13" s="433"/>
      <c r="EK13" s="433"/>
      <c r="EL13" s="162"/>
      <c r="EM13" s="432">
        <v>2037</v>
      </c>
      <c r="EN13" s="433"/>
      <c r="EO13" s="433"/>
      <c r="EP13" s="162"/>
      <c r="EQ13" s="432">
        <v>2038</v>
      </c>
      <c r="ER13" s="433"/>
      <c r="ES13" s="433"/>
      <c r="ET13" s="162"/>
      <c r="EU13" s="436" t="s">
        <v>12</v>
      </c>
      <c r="EV13" s="416" t="s">
        <v>73</v>
      </c>
      <c r="EW13" s="416" t="s">
        <v>6</v>
      </c>
      <c r="EX13" s="420" t="s">
        <v>7</v>
      </c>
      <c r="EY13" s="420" t="s">
        <v>79</v>
      </c>
      <c r="EZ13" s="420" t="s">
        <v>90</v>
      </c>
      <c r="FA13" s="425" t="s">
        <v>89</v>
      </c>
      <c r="FB13" s="416" t="s">
        <v>73</v>
      </c>
      <c r="FC13" s="418" t="s">
        <v>6</v>
      </c>
      <c r="FD13" s="420" t="s">
        <v>7</v>
      </c>
      <c r="FE13" s="420" t="s">
        <v>79</v>
      </c>
      <c r="FF13" s="420" t="s">
        <v>90</v>
      </c>
      <c r="FG13" s="425" t="s">
        <v>89</v>
      </c>
      <c r="FH13" s="475" t="s">
        <v>705</v>
      </c>
    </row>
    <row r="14" spans="1:164" ht="40.5" customHeight="1" thickBot="1">
      <c r="A14" s="441"/>
      <c r="B14" s="445"/>
      <c r="C14" s="438"/>
      <c r="D14" s="437"/>
      <c r="E14" s="438"/>
      <c r="F14" s="437"/>
      <c r="G14" s="437"/>
      <c r="H14" s="437"/>
      <c r="I14" s="431"/>
      <c r="J14" s="431"/>
      <c r="K14" s="166" t="s">
        <v>10</v>
      </c>
      <c r="L14" s="167" t="s">
        <v>11</v>
      </c>
      <c r="M14" s="168" t="s">
        <v>8</v>
      </c>
      <c r="N14" s="168" t="s">
        <v>9</v>
      </c>
      <c r="O14" s="168" t="s">
        <v>209</v>
      </c>
      <c r="P14" s="168" t="s">
        <v>213</v>
      </c>
      <c r="Q14" s="168" t="s">
        <v>361</v>
      </c>
      <c r="R14" s="168" t="s">
        <v>362</v>
      </c>
      <c r="S14" s="168" t="s">
        <v>363</v>
      </c>
      <c r="T14" s="168" t="s">
        <v>364</v>
      </c>
      <c r="U14" s="168" t="s">
        <v>365</v>
      </c>
      <c r="V14" s="168" t="s">
        <v>366</v>
      </c>
      <c r="W14" s="168" t="s">
        <v>367</v>
      </c>
      <c r="X14" s="168" t="s">
        <v>368</v>
      </c>
      <c r="Y14" s="168" t="s">
        <v>369</v>
      </c>
      <c r="Z14" s="168" t="s">
        <v>370</v>
      </c>
      <c r="AA14" s="168" t="s">
        <v>371</v>
      </c>
      <c r="AB14" s="168" t="s">
        <v>372</v>
      </c>
      <c r="AC14" s="168" t="s">
        <v>373</v>
      </c>
      <c r="AD14" s="168" t="s">
        <v>374</v>
      </c>
      <c r="AE14" s="168" t="s">
        <v>375</v>
      </c>
      <c r="AF14" s="168" t="s">
        <v>376</v>
      </c>
      <c r="AG14" s="168" t="s">
        <v>377</v>
      </c>
      <c r="AH14" s="168" t="s">
        <v>378</v>
      </c>
      <c r="AI14" s="426"/>
      <c r="AJ14" s="438"/>
      <c r="AK14" s="437"/>
      <c r="AL14" s="421"/>
      <c r="AM14" s="421"/>
      <c r="AN14" s="431"/>
      <c r="AO14" s="431"/>
      <c r="AP14" s="437"/>
      <c r="AQ14" s="437"/>
      <c r="AR14" s="431"/>
      <c r="AS14" s="431"/>
      <c r="AT14" s="166" t="s">
        <v>10</v>
      </c>
      <c r="AU14" s="167" t="s">
        <v>11</v>
      </c>
      <c r="AV14" s="168" t="s">
        <v>8</v>
      </c>
      <c r="AW14" s="168" t="s">
        <v>9</v>
      </c>
      <c r="AX14" s="169" t="s">
        <v>209</v>
      </c>
      <c r="AY14" s="168" t="s">
        <v>213</v>
      </c>
      <c r="AZ14" s="168" t="s">
        <v>361</v>
      </c>
      <c r="BA14" s="168" t="s">
        <v>362</v>
      </c>
      <c r="BB14" s="168" t="s">
        <v>363</v>
      </c>
      <c r="BC14" s="168" t="s">
        <v>364</v>
      </c>
      <c r="BD14" s="168" t="s">
        <v>365</v>
      </c>
      <c r="BE14" s="168" t="s">
        <v>366</v>
      </c>
      <c r="BF14" s="168" t="s">
        <v>367</v>
      </c>
      <c r="BG14" s="168" t="s">
        <v>368</v>
      </c>
      <c r="BH14" s="168" t="s">
        <v>369</v>
      </c>
      <c r="BI14" s="168" t="s">
        <v>370</v>
      </c>
      <c r="BJ14" s="168" t="s">
        <v>371</v>
      </c>
      <c r="BK14" s="168" t="s">
        <v>372</v>
      </c>
      <c r="BL14" s="168" t="s">
        <v>373</v>
      </c>
      <c r="BM14" s="168" t="s">
        <v>374</v>
      </c>
      <c r="BN14" s="168" t="s">
        <v>375</v>
      </c>
      <c r="BO14" s="168" t="s">
        <v>376</v>
      </c>
      <c r="BP14" s="168" t="s">
        <v>377</v>
      </c>
      <c r="BQ14" s="168" t="s">
        <v>378</v>
      </c>
      <c r="BR14" s="437"/>
      <c r="BS14" s="170" t="s">
        <v>214</v>
      </c>
      <c r="BT14" s="170" t="s">
        <v>176</v>
      </c>
      <c r="BU14" s="170" t="s">
        <v>27</v>
      </c>
      <c r="BV14" s="171" t="s">
        <v>688</v>
      </c>
      <c r="BW14" s="170" t="s">
        <v>214</v>
      </c>
      <c r="BX14" s="170" t="s">
        <v>14</v>
      </c>
      <c r="BY14" s="170" t="s">
        <v>27</v>
      </c>
      <c r="BZ14" s="171" t="s">
        <v>688</v>
      </c>
      <c r="CA14" s="170" t="s">
        <v>214</v>
      </c>
      <c r="CB14" s="170" t="s">
        <v>14</v>
      </c>
      <c r="CC14" s="170" t="s">
        <v>27</v>
      </c>
      <c r="CD14" s="171" t="s">
        <v>688</v>
      </c>
      <c r="CE14" s="170" t="s">
        <v>214</v>
      </c>
      <c r="CF14" s="170" t="s">
        <v>14</v>
      </c>
      <c r="CG14" s="170" t="s">
        <v>27</v>
      </c>
      <c r="CH14" s="171" t="s">
        <v>688</v>
      </c>
      <c r="CI14" s="170" t="s">
        <v>214</v>
      </c>
      <c r="CJ14" s="170" t="s">
        <v>14</v>
      </c>
      <c r="CK14" s="170" t="s">
        <v>27</v>
      </c>
      <c r="CL14" s="171" t="s">
        <v>688</v>
      </c>
      <c r="CM14" s="170" t="s">
        <v>214</v>
      </c>
      <c r="CN14" s="170" t="s">
        <v>14</v>
      </c>
      <c r="CO14" s="170" t="s">
        <v>27</v>
      </c>
      <c r="CP14" s="171" t="s">
        <v>688</v>
      </c>
      <c r="CQ14" s="170" t="s">
        <v>214</v>
      </c>
      <c r="CR14" s="170" t="s">
        <v>14</v>
      </c>
      <c r="CS14" s="170" t="s">
        <v>27</v>
      </c>
      <c r="CT14" s="171" t="s">
        <v>688</v>
      </c>
      <c r="CU14" s="170" t="s">
        <v>214</v>
      </c>
      <c r="CV14" s="170" t="s">
        <v>14</v>
      </c>
      <c r="CW14" s="170" t="s">
        <v>27</v>
      </c>
      <c r="CX14" s="171" t="s">
        <v>688</v>
      </c>
      <c r="CY14" s="170" t="s">
        <v>214</v>
      </c>
      <c r="CZ14" s="170" t="s">
        <v>14</v>
      </c>
      <c r="DA14" s="170" t="s">
        <v>27</v>
      </c>
      <c r="DB14" s="171" t="s">
        <v>688</v>
      </c>
      <c r="DC14" s="170" t="s">
        <v>214</v>
      </c>
      <c r="DD14" s="170" t="s">
        <v>14</v>
      </c>
      <c r="DE14" s="170" t="s">
        <v>27</v>
      </c>
      <c r="DF14" s="171" t="s">
        <v>688</v>
      </c>
      <c r="DG14" s="170" t="s">
        <v>214</v>
      </c>
      <c r="DH14" s="170" t="s">
        <v>14</v>
      </c>
      <c r="DI14" s="170" t="s">
        <v>27</v>
      </c>
      <c r="DJ14" s="171" t="s">
        <v>688</v>
      </c>
      <c r="DK14" s="170" t="s">
        <v>214</v>
      </c>
      <c r="DL14" s="170" t="s">
        <v>14</v>
      </c>
      <c r="DM14" s="170" t="s">
        <v>27</v>
      </c>
      <c r="DN14" s="171" t="s">
        <v>688</v>
      </c>
      <c r="DO14" s="170" t="s">
        <v>214</v>
      </c>
      <c r="DP14" s="170" t="s">
        <v>14</v>
      </c>
      <c r="DQ14" s="170" t="s">
        <v>27</v>
      </c>
      <c r="DR14" s="171" t="s">
        <v>688</v>
      </c>
      <c r="DS14" s="170" t="s">
        <v>214</v>
      </c>
      <c r="DT14" s="170" t="s">
        <v>14</v>
      </c>
      <c r="DU14" s="170" t="s">
        <v>27</v>
      </c>
      <c r="DV14" s="171" t="s">
        <v>688</v>
      </c>
      <c r="DW14" s="170" t="s">
        <v>214</v>
      </c>
      <c r="DX14" s="170" t="s">
        <v>14</v>
      </c>
      <c r="DY14" s="170" t="s">
        <v>27</v>
      </c>
      <c r="DZ14" s="171" t="s">
        <v>688</v>
      </c>
      <c r="EA14" s="170" t="s">
        <v>214</v>
      </c>
      <c r="EB14" s="170" t="s">
        <v>14</v>
      </c>
      <c r="EC14" s="170" t="s">
        <v>27</v>
      </c>
      <c r="ED14" s="171" t="s">
        <v>688</v>
      </c>
      <c r="EE14" s="170" t="s">
        <v>214</v>
      </c>
      <c r="EF14" s="170" t="s">
        <v>14</v>
      </c>
      <c r="EG14" s="170" t="s">
        <v>27</v>
      </c>
      <c r="EH14" s="171" t="s">
        <v>688</v>
      </c>
      <c r="EI14" s="170" t="s">
        <v>214</v>
      </c>
      <c r="EJ14" s="170" t="s">
        <v>14</v>
      </c>
      <c r="EK14" s="170" t="s">
        <v>27</v>
      </c>
      <c r="EL14" s="171" t="s">
        <v>688</v>
      </c>
      <c r="EM14" s="170" t="s">
        <v>214</v>
      </c>
      <c r="EN14" s="170" t="s">
        <v>14</v>
      </c>
      <c r="EO14" s="170" t="s">
        <v>27</v>
      </c>
      <c r="EP14" s="171" t="s">
        <v>688</v>
      </c>
      <c r="EQ14" s="170" t="s">
        <v>214</v>
      </c>
      <c r="ER14" s="170" t="s">
        <v>14</v>
      </c>
      <c r="ES14" s="170" t="s">
        <v>27</v>
      </c>
      <c r="ET14" s="171" t="s">
        <v>688</v>
      </c>
      <c r="EU14" s="436"/>
      <c r="EV14" s="417"/>
      <c r="EW14" s="417"/>
      <c r="EX14" s="421"/>
      <c r="EY14" s="421"/>
      <c r="EZ14" s="421"/>
      <c r="FA14" s="426"/>
      <c r="FB14" s="417"/>
      <c r="FC14" s="419"/>
      <c r="FD14" s="421"/>
      <c r="FE14" s="421"/>
      <c r="FF14" s="421"/>
      <c r="FG14" s="426"/>
      <c r="FH14" s="476"/>
    </row>
    <row r="15" spans="1:164" s="50" customFormat="1" ht="100.5" customHeight="1">
      <c r="A15" s="231" t="s">
        <v>440</v>
      </c>
      <c r="B15" s="232">
        <v>0.33</v>
      </c>
      <c r="C15" s="233" t="s">
        <v>441</v>
      </c>
      <c r="D15" s="234">
        <v>0.13</v>
      </c>
      <c r="E15" s="235" t="s">
        <v>442</v>
      </c>
      <c r="F15" s="235" t="s">
        <v>844</v>
      </c>
      <c r="G15" s="235" t="s">
        <v>205</v>
      </c>
      <c r="H15" s="235" t="s">
        <v>175</v>
      </c>
      <c r="I15" s="235" t="s">
        <v>85</v>
      </c>
      <c r="J15" s="235"/>
      <c r="K15" s="235">
        <f>5-2.75</f>
        <v>2.25</v>
      </c>
      <c r="L15" s="235">
        <v>2017</v>
      </c>
      <c r="M15" s="236">
        <v>43831</v>
      </c>
      <c r="N15" s="236">
        <v>45657</v>
      </c>
      <c r="O15" s="237"/>
      <c r="P15" s="237">
        <v>1.8</v>
      </c>
      <c r="Q15" s="237">
        <v>1.35</v>
      </c>
      <c r="R15" s="237">
        <v>0.9</v>
      </c>
      <c r="S15" s="237">
        <v>0.45</v>
      </c>
      <c r="T15" s="237">
        <v>0</v>
      </c>
      <c r="U15" s="237"/>
      <c r="V15" s="237"/>
      <c r="W15" s="237"/>
      <c r="X15" s="237"/>
      <c r="Y15" s="237"/>
      <c r="Z15" s="237"/>
      <c r="AA15" s="237"/>
      <c r="AB15" s="237"/>
      <c r="AC15" s="237"/>
      <c r="AD15" s="237"/>
      <c r="AE15" s="237"/>
      <c r="AF15" s="237"/>
      <c r="AG15" s="237"/>
      <c r="AH15" s="237"/>
      <c r="AI15" s="237">
        <v>0</v>
      </c>
      <c r="AJ15" s="233" t="s">
        <v>392</v>
      </c>
      <c r="AK15" s="234">
        <v>0.13</v>
      </c>
      <c r="AL15" s="235" t="s">
        <v>433</v>
      </c>
      <c r="AM15" s="238" t="s">
        <v>804</v>
      </c>
      <c r="AN15" s="239" t="s">
        <v>243</v>
      </c>
      <c r="AO15" s="240" t="s">
        <v>322</v>
      </c>
      <c r="AP15" s="241" t="s">
        <v>205</v>
      </c>
      <c r="AQ15" s="242" t="s">
        <v>172</v>
      </c>
      <c r="AR15" s="235" t="s">
        <v>85</v>
      </c>
      <c r="AS15" s="239"/>
      <c r="AT15" s="242">
        <v>2.75</v>
      </c>
      <c r="AU15" s="242">
        <v>2017</v>
      </c>
      <c r="AV15" s="243">
        <v>43831</v>
      </c>
      <c r="AW15" s="243">
        <v>45657</v>
      </c>
      <c r="AX15" s="237"/>
      <c r="AY15" s="244">
        <v>0.35</v>
      </c>
      <c r="AZ15" s="244">
        <v>0.7</v>
      </c>
      <c r="BA15" s="244">
        <v>1.05</v>
      </c>
      <c r="BB15" s="244">
        <v>1.4</v>
      </c>
      <c r="BC15" s="244">
        <v>1.75</v>
      </c>
      <c r="BD15" s="244"/>
      <c r="BE15" s="244"/>
      <c r="BF15" s="244"/>
      <c r="BG15" s="244"/>
      <c r="BH15" s="244"/>
      <c r="BI15" s="244"/>
      <c r="BJ15" s="244"/>
      <c r="BK15" s="244"/>
      <c r="BL15" s="244"/>
      <c r="BM15" s="244"/>
      <c r="BN15" s="244"/>
      <c r="BO15" s="244"/>
      <c r="BP15" s="244"/>
      <c r="BQ15" s="244"/>
      <c r="BR15" s="244">
        <v>4.5</v>
      </c>
      <c r="BS15" s="245">
        <v>0</v>
      </c>
      <c r="BT15" s="245"/>
      <c r="BU15" s="245"/>
      <c r="BV15" s="246"/>
      <c r="BW15" s="245">
        <v>2669066890447.1567</v>
      </c>
      <c r="BX15" s="245"/>
      <c r="BY15" s="245"/>
      <c r="BZ15" s="246"/>
      <c r="CA15" s="245">
        <v>2762484231612.8071</v>
      </c>
      <c r="CB15" s="246"/>
      <c r="CC15" s="246"/>
      <c r="CD15" s="246"/>
      <c r="CE15" s="245">
        <v>2859171179719.2554</v>
      </c>
      <c r="CF15" s="246"/>
      <c r="CG15" s="246"/>
      <c r="CH15" s="246"/>
      <c r="CI15" s="245">
        <v>2959242171009.4292</v>
      </c>
      <c r="CJ15" s="246"/>
      <c r="CK15" s="245"/>
      <c r="CL15" s="246"/>
      <c r="CM15" s="245">
        <v>3062815646994.7588</v>
      </c>
      <c r="CN15" s="245"/>
      <c r="CO15" s="245"/>
      <c r="CP15" s="246"/>
      <c r="CQ15" s="245"/>
      <c r="CR15" s="245"/>
      <c r="CS15" s="245"/>
      <c r="CT15" s="246"/>
      <c r="CU15" s="245"/>
      <c r="CV15" s="245"/>
      <c r="CW15" s="245"/>
      <c r="CX15" s="246"/>
      <c r="CY15" s="245"/>
      <c r="CZ15" s="245"/>
      <c r="DA15" s="245"/>
      <c r="DB15" s="246"/>
      <c r="DC15" s="245"/>
      <c r="DD15" s="245"/>
      <c r="DE15" s="245"/>
      <c r="DF15" s="246"/>
      <c r="DG15" s="245"/>
      <c r="DH15" s="245"/>
      <c r="DI15" s="245"/>
      <c r="DJ15" s="246"/>
      <c r="DK15" s="245"/>
      <c r="DL15" s="245"/>
      <c r="DM15" s="245"/>
      <c r="DN15" s="246"/>
      <c r="DO15" s="245"/>
      <c r="DP15" s="245"/>
      <c r="DQ15" s="245"/>
      <c r="DR15" s="246"/>
      <c r="DS15" s="245"/>
      <c r="DT15" s="245"/>
      <c r="DU15" s="245"/>
      <c r="DV15" s="246"/>
      <c r="DW15" s="245"/>
      <c r="DX15" s="245"/>
      <c r="DY15" s="245"/>
      <c r="DZ15" s="246"/>
      <c r="EA15" s="245"/>
      <c r="EB15" s="245"/>
      <c r="EC15" s="245"/>
      <c r="ED15" s="246"/>
      <c r="EE15" s="245"/>
      <c r="EF15" s="245"/>
      <c r="EG15" s="245"/>
      <c r="EH15" s="246"/>
      <c r="EI15" s="245"/>
      <c r="EJ15" s="245"/>
      <c r="EK15" s="245"/>
      <c r="EL15" s="246"/>
      <c r="EM15" s="245"/>
      <c r="EN15" s="245"/>
      <c r="EO15" s="245"/>
      <c r="EP15" s="246"/>
      <c r="EQ15" s="245"/>
      <c r="ER15" s="245"/>
      <c r="ES15" s="245"/>
      <c r="ET15" s="246"/>
      <c r="EU15" s="245">
        <v>12506346216314.338</v>
      </c>
      <c r="EV15" s="247" t="s">
        <v>380</v>
      </c>
      <c r="EW15" s="248" t="s">
        <v>381</v>
      </c>
      <c r="EX15" s="248" t="s">
        <v>382</v>
      </c>
      <c r="EY15" s="248" t="s">
        <v>383</v>
      </c>
      <c r="EZ15" s="248" t="s">
        <v>384</v>
      </c>
      <c r="FA15" s="248" t="s">
        <v>385</v>
      </c>
      <c r="FB15" s="247" t="s">
        <v>386</v>
      </c>
      <c r="FC15" s="248" t="s">
        <v>387</v>
      </c>
      <c r="FD15" s="248" t="s">
        <v>388</v>
      </c>
      <c r="FE15" s="248" t="s">
        <v>389</v>
      </c>
      <c r="FF15" s="248" t="s">
        <v>390</v>
      </c>
      <c r="FG15" s="249" t="s">
        <v>391</v>
      </c>
      <c r="FH15" s="250" t="s">
        <v>702</v>
      </c>
    </row>
    <row r="16" spans="1:164" s="50" customFormat="1" ht="99" customHeight="1">
      <c r="A16" s="251" t="s">
        <v>440</v>
      </c>
      <c r="B16" s="252"/>
      <c r="C16" s="253" t="s">
        <v>444</v>
      </c>
      <c r="D16" s="252">
        <v>0.2</v>
      </c>
      <c r="E16" s="254" t="s">
        <v>443</v>
      </c>
      <c r="F16" s="254" t="s">
        <v>803</v>
      </c>
      <c r="G16" s="254" t="s">
        <v>205</v>
      </c>
      <c r="H16" s="254" t="s">
        <v>174</v>
      </c>
      <c r="I16" s="254" t="s">
        <v>85</v>
      </c>
      <c r="J16" s="254"/>
      <c r="K16" s="255">
        <v>166109985</v>
      </c>
      <c r="L16" s="254">
        <v>2017</v>
      </c>
      <c r="M16" s="256">
        <v>43831</v>
      </c>
      <c r="N16" s="256">
        <v>50770</v>
      </c>
      <c r="O16" s="257"/>
      <c r="P16" s="257">
        <v>0</v>
      </c>
      <c r="Q16" s="258" t="s">
        <v>379</v>
      </c>
      <c r="R16" s="258" t="s">
        <v>379</v>
      </c>
      <c r="S16" s="258" t="s">
        <v>379</v>
      </c>
      <c r="T16" s="258" t="s">
        <v>379</v>
      </c>
      <c r="U16" s="258" t="s">
        <v>379</v>
      </c>
      <c r="V16" s="258" t="s">
        <v>379</v>
      </c>
      <c r="W16" s="258" t="s">
        <v>379</v>
      </c>
      <c r="X16" s="258" t="s">
        <v>379</v>
      </c>
      <c r="Y16" s="258" t="s">
        <v>379</v>
      </c>
      <c r="Z16" s="258" t="s">
        <v>379</v>
      </c>
      <c r="AA16" s="258" t="s">
        <v>379</v>
      </c>
      <c r="AB16" s="258" t="s">
        <v>379</v>
      </c>
      <c r="AC16" s="258" t="s">
        <v>379</v>
      </c>
      <c r="AD16" s="258" t="s">
        <v>379</v>
      </c>
      <c r="AE16" s="258" t="s">
        <v>379</v>
      </c>
      <c r="AF16" s="258" t="s">
        <v>379</v>
      </c>
      <c r="AG16" s="258" t="s">
        <v>379</v>
      </c>
      <c r="AH16" s="258" t="s">
        <v>379</v>
      </c>
      <c r="AI16" s="258" t="s">
        <v>379</v>
      </c>
      <c r="AJ16" s="259" t="s">
        <v>432</v>
      </c>
      <c r="AK16" s="260">
        <v>0.06</v>
      </c>
      <c r="AL16" s="254" t="s">
        <v>434</v>
      </c>
      <c r="AM16" s="254" t="s">
        <v>805</v>
      </c>
      <c r="AN16" s="261" t="s">
        <v>243</v>
      </c>
      <c r="AO16" s="262" t="s">
        <v>322</v>
      </c>
      <c r="AP16" s="263" t="s">
        <v>205</v>
      </c>
      <c r="AQ16" s="254" t="s">
        <v>172</v>
      </c>
      <c r="AR16" s="264" t="s">
        <v>85</v>
      </c>
      <c r="AS16" s="254"/>
      <c r="AT16" s="264">
        <v>21.12</v>
      </c>
      <c r="AU16" s="254">
        <v>2017</v>
      </c>
      <c r="AV16" s="256">
        <v>43831</v>
      </c>
      <c r="AW16" s="256">
        <v>50770</v>
      </c>
      <c r="AX16" s="257"/>
      <c r="AY16" s="265">
        <v>0</v>
      </c>
      <c r="AZ16" s="265" t="s">
        <v>393</v>
      </c>
      <c r="BA16" s="265" t="s">
        <v>393</v>
      </c>
      <c r="BB16" s="265" t="s">
        <v>393</v>
      </c>
      <c r="BC16" s="265" t="s">
        <v>393</v>
      </c>
      <c r="BD16" s="265" t="s">
        <v>393</v>
      </c>
      <c r="BE16" s="265" t="s">
        <v>393</v>
      </c>
      <c r="BF16" s="265" t="s">
        <v>393</v>
      </c>
      <c r="BG16" s="265" t="s">
        <v>393</v>
      </c>
      <c r="BH16" s="265" t="s">
        <v>393</v>
      </c>
      <c r="BI16" s="265" t="s">
        <v>393</v>
      </c>
      <c r="BJ16" s="265" t="s">
        <v>393</v>
      </c>
      <c r="BK16" s="265" t="s">
        <v>393</v>
      </c>
      <c r="BL16" s="265" t="s">
        <v>393</v>
      </c>
      <c r="BM16" s="265" t="s">
        <v>393</v>
      </c>
      <c r="BN16" s="265" t="s">
        <v>393</v>
      </c>
      <c r="BO16" s="265" t="s">
        <v>393</v>
      </c>
      <c r="BP16" s="265" t="s">
        <v>393</v>
      </c>
      <c r="BQ16" s="265" t="s">
        <v>393</v>
      </c>
      <c r="BR16" s="265" t="s">
        <v>393</v>
      </c>
      <c r="BS16" s="266">
        <v>0</v>
      </c>
      <c r="BT16" s="266"/>
      <c r="BU16" s="266"/>
      <c r="BV16" s="266"/>
      <c r="BW16" s="266">
        <v>93480142824.953384</v>
      </c>
      <c r="BX16" s="267"/>
      <c r="BY16" s="267"/>
      <c r="BZ16" s="266"/>
      <c r="CA16" s="266">
        <v>96751947823.826752</v>
      </c>
      <c r="CB16" s="267"/>
      <c r="CC16" s="267"/>
      <c r="CD16" s="266"/>
      <c r="CE16" s="266">
        <v>100138265997.66068</v>
      </c>
      <c r="CF16" s="268"/>
      <c r="CG16" s="268"/>
      <c r="CH16" s="266"/>
      <c r="CI16" s="266">
        <v>103643105307.5788</v>
      </c>
      <c r="CJ16" s="268"/>
      <c r="CK16" s="268"/>
      <c r="CL16" s="266"/>
      <c r="CM16" s="266">
        <v>107270613993.34404</v>
      </c>
      <c r="CN16" s="268"/>
      <c r="CO16" s="268"/>
      <c r="CP16" s="266"/>
      <c r="CQ16" s="266">
        <v>111025085483.11108</v>
      </c>
      <c r="CR16" s="268"/>
      <c r="CS16" s="268"/>
      <c r="CT16" s="266"/>
      <c r="CU16" s="266">
        <v>114910963475.01996</v>
      </c>
      <c r="CV16" s="268"/>
      <c r="CW16" s="268"/>
      <c r="CX16" s="266"/>
      <c r="CY16" s="266">
        <v>118932847196.64565</v>
      </c>
      <c r="CZ16" s="268"/>
      <c r="DA16" s="268"/>
      <c r="DB16" s="266"/>
      <c r="DC16" s="266">
        <v>123095496848.52821</v>
      </c>
      <c r="DD16" s="268"/>
      <c r="DE16" s="268"/>
      <c r="DF16" s="266"/>
      <c r="DG16" s="266">
        <v>127403839238.2267</v>
      </c>
      <c r="DH16" s="268"/>
      <c r="DI16" s="268"/>
      <c r="DJ16" s="266"/>
      <c r="DK16" s="266">
        <v>131862973611.56464</v>
      </c>
      <c r="DL16" s="268"/>
      <c r="DM16" s="268"/>
      <c r="DN16" s="266"/>
      <c r="DO16" s="266">
        <v>136478177687.96939</v>
      </c>
      <c r="DP16" s="268"/>
      <c r="DQ16" s="268"/>
      <c r="DR16" s="266"/>
      <c r="DS16" s="266">
        <v>141254913907.04828</v>
      </c>
      <c r="DT16" s="268"/>
      <c r="DU16" s="268"/>
      <c r="DV16" s="266"/>
      <c r="DW16" s="266">
        <v>146198835893.79501</v>
      </c>
      <c r="DX16" s="268"/>
      <c r="DY16" s="268"/>
      <c r="DZ16" s="266"/>
      <c r="EA16" s="266">
        <v>151315795150.07782</v>
      </c>
      <c r="EB16" s="268"/>
      <c r="EC16" s="268"/>
      <c r="ED16" s="266"/>
      <c r="EE16" s="266">
        <v>156611847980.33051</v>
      </c>
      <c r="EF16" s="268"/>
      <c r="EG16" s="268"/>
      <c r="EH16" s="266"/>
      <c r="EI16" s="266">
        <v>162093262659.64206</v>
      </c>
      <c r="EJ16" s="268"/>
      <c r="EK16" s="268"/>
      <c r="EL16" s="266"/>
      <c r="EM16" s="266">
        <v>167766526852.72952</v>
      </c>
      <c r="EN16" s="268"/>
      <c r="EO16" s="266"/>
      <c r="EP16" s="266"/>
      <c r="EQ16" s="266">
        <v>173638355292.57504</v>
      </c>
      <c r="ER16" s="266"/>
      <c r="ES16" s="266"/>
      <c r="ET16" s="266"/>
      <c r="EU16" s="266">
        <v>1664462262775.8003</v>
      </c>
      <c r="EV16" s="269" t="s">
        <v>394</v>
      </c>
      <c r="EW16" s="269" t="s">
        <v>395</v>
      </c>
      <c r="EX16" s="253" t="s">
        <v>396</v>
      </c>
      <c r="EY16" s="269" t="s">
        <v>397</v>
      </c>
      <c r="EZ16" s="253" t="s">
        <v>398</v>
      </c>
      <c r="FA16" s="253" t="s">
        <v>399</v>
      </c>
      <c r="FB16" s="269" t="s">
        <v>400</v>
      </c>
      <c r="FC16" s="269" t="s">
        <v>401</v>
      </c>
      <c r="FD16" s="253" t="s">
        <v>402</v>
      </c>
      <c r="FE16" s="269" t="s">
        <v>689</v>
      </c>
      <c r="FF16" s="253" t="s">
        <v>403</v>
      </c>
      <c r="FG16" s="270" t="s">
        <v>404</v>
      </c>
      <c r="FH16" s="250" t="s">
        <v>703</v>
      </c>
    </row>
    <row r="17" spans="1:165" s="50" customFormat="1" ht="103.5" customHeight="1">
      <c r="A17" s="251" t="s">
        <v>440</v>
      </c>
      <c r="B17" s="271"/>
      <c r="C17" s="253" t="s">
        <v>444</v>
      </c>
      <c r="D17" s="252"/>
      <c r="E17" s="254" t="s">
        <v>443</v>
      </c>
      <c r="F17" s="254" t="s">
        <v>803</v>
      </c>
      <c r="G17" s="254" t="s">
        <v>205</v>
      </c>
      <c r="H17" s="254" t="s">
        <v>174</v>
      </c>
      <c r="I17" s="254" t="s">
        <v>85</v>
      </c>
      <c r="J17" s="254"/>
      <c r="K17" s="255">
        <v>166109985</v>
      </c>
      <c r="L17" s="254">
        <v>2017</v>
      </c>
      <c r="M17" s="256">
        <v>43831</v>
      </c>
      <c r="N17" s="256">
        <v>50770</v>
      </c>
      <c r="O17" s="257"/>
      <c r="P17" s="257">
        <v>0</v>
      </c>
      <c r="Q17" s="258" t="s">
        <v>379</v>
      </c>
      <c r="R17" s="258" t="s">
        <v>379</v>
      </c>
      <c r="S17" s="258" t="s">
        <v>379</v>
      </c>
      <c r="T17" s="258" t="s">
        <v>379</v>
      </c>
      <c r="U17" s="258" t="s">
        <v>379</v>
      </c>
      <c r="V17" s="258" t="s">
        <v>379</v>
      </c>
      <c r="W17" s="258" t="s">
        <v>379</v>
      </c>
      <c r="X17" s="258" t="s">
        <v>379</v>
      </c>
      <c r="Y17" s="258" t="s">
        <v>379</v>
      </c>
      <c r="Z17" s="258" t="s">
        <v>379</v>
      </c>
      <c r="AA17" s="258" t="s">
        <v>379</v>
      </c>
      <c r="AB17" s="258" t="s">
        <v>379</v>
      </c>
      <c r="AC17" s="258" t="s">
        <v>379</v>
      </c>
      <c r="AD17" s="258" t="s">
        <v>379</v>
      </c>
      <c r="AE17" s="258" t="s">
        <v>379</v>
      </c>
      <c r="AF17" s="258" t="s">
        <v>379</v>
      </c>
      <c r="AG17" s="258" t="s">
        <v>379</v>
      </c>
      <c r="AH17" s="258" t="s">
        <v>379</v>
      </c>
      <c r="AI17" s="258" t="s">
        <v>379</v>
      </c>
      <c r="AJ17" s="260" t="s">
        <v>405</v>
      </c>
      <c r="AK17" s="260">
        <v>0.02</v>
      </c>
      <c r="AL17" s="254" t="s">
        <v>435</v>
      </c>
      <c r="AM17" s="254" t="s">
        <v>806</v>
      </c>
      <c r="AN17" s="261" t="s">
        <v>243</v>
      </c>
      <c r="AO17" s="262" t="s">
        <v>322</v>
      </c>
      <c r="AP17" s="263" t="s">
        <v>205</v>
      </c>
      <c r="AQ17" s="272" t="s">
        <v>172</v>
      </c>
      <c r="AR17" s="264" t="s">
        <v>85</v>
      </c>
      <c r="AS17" s="261"/>
      <c r="AT17" s="272" t="s">
        <v>406</v>
      </c>
      <c r="AU17" s="272">
        <v>2018</v>
      </c>
      <c r="AV17" s="256">
        <v>43831</v>
      </c>
      <c r="AW17" s="256">
        <v>50770</v>
      </c>
      <c r="AX17" s="257"/>
      <c r="AY17" s="265">
        <v>0</v>
      </c>
      <c r="AZ17" s="265" t="s">
        <v>393</v>
      </c>
      <c r="BA17" s="265" t="s">
        <v>393</v>
      </c>
      <c r="BB17" s="265" t="s">
        <v>393</v>
      </c>
      <c r="BC17" s="265" t="s">
        <v>393</v>
      </c>
      <c r="BD17" s="265" t="s">
        <v>393</v>
      </c>
      <c r="BE17" s="265" t="s">
        <v>393</v>
      </c>
      <c r="BF17" s="265" t="s">
        <v>393</v>
      </c>
      <c r="BG17" s="265" t="s">
        <v>393</v>
      </c>
      <c r="BH17" s="265" t="s">
        <v>393</v>
      </c>
      <c r="BI17" s="265" t="s">
        <v>393</v>
      </c>
      <c r="BJ17" s="265" t="s">
        <v>393</v>
      </c>
      <c r="BK17" s="265" t="s">
        <v>393</v>
      </c>
      <c r="BL17" s="265" t="s">
        <v>393</v>
      </c>
      <c r="BM17" s="265" t="s">
        <v>393</v>
      </c>
      <c r="BN17" s="265" t="s">
        <v>393</v>
      </c>
      <c r="BO17" s="265" t="s">
        <v>393</v>
      </c>
      <c r="BP17" s="265" t="s">
        <v>393</v>
      </c>
      <c r="BQ17" s="265" t="s">
        <v>393</v>
      </c>
      <c r="BR17" s="265" t="s">
        <v>393</v>
      </c>
      <c r="BS17" s="266">
        <v>0</v>
      </c>
      <c r="BT17" s="266"/>
      <c r="BU17" s="266"/>
      <c r="BV17" s="266"/>
      <c r="BW17" s="266">
        <v>76103074925.034607</v>
      </c>
      <c r="BX17" s="268"/>
      <c r="BY17" s="268"/>
      <c r="BZ17" s="266"/>
      <c r="CA17" s="266">
        <v>78766682547.410828</v>
      </c>
      <c r="CB17" s="268"/>
      <c r="CC17" s="268"/>
      <c r="CD17" s="266"/>
      <c r="CE17" s="266">
        <v>81523516436.57019</v>
      </c>
      <c r="CF17" s="268"/>
      <c r="CG17" s="268"/>
      <c r="CH17" s="266"/>
      <c r="CI17" s="266">
        <v>84376839511.850143</v>
      </c>
      <c r="CJ17" s="268"/>
      <c r="CK17" s="268"/>
      <c r="CL17" s="266"/>
      <c r="CM17" s="266">
        <v>87330028894.764893</v>
      </c>
      <c r="CN17" s="268"/>
      <c r="CO17" s="268"/>
      <c r="CP17" s="266"/>
      <c r="CQ17" s="266">
        <v>90386579906.081665</v>
      </c>
      <c r="CR17" s="268"/>
      <c r="CS17" s="268"/>
      <c r="CT17" s="266"/>
      <c r="CU17" s="266">
        <v>93550110202.79451</v>
      </c>
      <c r="CV17" s="268"/>
      <c r="CW17" s="268"/>
      <c r="CX17" s="266"/>
      <c r="CY17" s="266">
        <v>96824364059.892303</v>
      </c>
      <c r="CZ17" s="268"/>
      <c r="DA17" s="268"/>
      <c r="DB17" s="266"/>
      <c r="DC17" s="266">
        <v>100213216801.98851</v>
      </c>
      <c r="DD17" s="268"/>
      <c r="DE17" s="268"/>
      <c r="DF17" s="266"/>
      <c r="DG17" s="266">
        <v>103720679390.05811</v>
      </c>
      <c r="DH17" s="268"/>
      <c r="DI17" s="268"/>
      <c r="DJ17" s="266"/>
      <c r="DK17" s="266">
        <v>107350903168.71014</v>
      </c>
      <c r="DL17" s="268"/>
      <c r="DM17" s="268"/>
      <c r="DN17" s="266"/>
      <c r="DO17" s="266">
        <v>111108184779.61499</v>
      </c>
      <c r="DP17" s="268"/>
      <c r="DQ17" s="268"/>
      <c r="DR17" s="266"/>
      <c r="DS17" s="266">
        <v>114996971246.90149</v>
      </c>
      <c r="DT17" s="268"/>
      <c r="DU17" s="268"/>
      <c r="DV17" s="266"/>
      <c r="DW17" s="266">
        <v>119021865240.54306</v>
      </c>
      <c r="DX17" s="268"/>
      <c r="DY17" s="268"/>
      <c r="DZ17" s="266"/>
      <c r="EA17" s="266">
        <v>123187630523.96205</v>
      </c>
      <c r="EB17" s="268"/>
      <c r="EC17" s="268"/>
      <c r="ED17" s="266"/>
      <c r="EE17" s="266">
        <v>127499197592.3007</v>
      </c>
      <c r="EF17" s="268"/>
      <c r="EG17" s="268"/>
      <c r="EH17" s="266"/>
      <c r="EI17" s="266">
        <v>131961669508.03122</v>
      </c>
      <c r="EJ17" s="268"/>
      <c r="EK17" s="268"/>
      <c r="EL17" s="266"/>
      <c r="EM17" s="266">
        <v>136580327940.8123</v>
      </c>
      <c r="EN17" s="268"/>
      <c r="EO17" s="266"/>
      <c r="EP17" s="266"/>
      <c r="EQ17" s="266">
        <v>141360639418.74072</v>
      </c>
      <c r="ER17" s="266"/>
      <c r="ES17" s="266"/>
      <c r="ET17" s="266"/>
      <c r="EU17" s="266">
        <v>1355054586631.4846</v>
      </c>
      <c r="EV17" s="269" t="s">
        <v>857</v>
      </c>
      <c r="EW17" s="253" t="s">
        <v>858</v>
      </c>
      <c r="EX17" s="253" t="s">
        <v>859</v>
      </c>
      <c r="EY17" s="269" t="s">
        <v>860</v>
      </c>
      <c r="EZ17" s="269" t="s">
        <v>861</v>
      </c>
      <c r="FA17" s="269" t="s">
        <v>407</v>
      </c>
      <c r="FB17" s="269" t="s">
        <v>408</v>
      </c>
      <c r="FC17" s="253" t="s">
        <v>409</v>
      </c>
      <c r="FD17" s="253" t="s">
        <v>410</v>
      </c>
      <c r="FE17" s="269" t="s">
        <v>411</v>
      </c>
      <c r="FF17" s="269" t="s">
        <v>412</v>
      </c>
      <c r="FG17" s="273" t="s">
        <v>413</v>
      </c>
      <c r="FH17" s="250" t="s">
        <v>704</v>
      </c>
    </row>
    <row r="18" spans="1:165" s="50" customFormat="1" ht="103.5" customHeight="1">
      <c r="A18" s="251" t="s">
        <v>440</v>
      </c>
      <c r="B18" s="271"/>
      <c r="C18" s="253" t="s">
        <v>444</v>
      </c>
      <c r="D18" s="252"/>
      <c r="E18" s="254" t="s">
        <v>443</v>
      </c>
      <c r="F18" s="254" t="s">
        <v>803</v>
      </c>
      <c r="G18" s="254" t="s">
        <v>205</v>
      </c>
      <c r="H18" s="254" t="s">
        <v>174</v>
      </c>
      <c r="I18" s="254" t="s">
        <v>85</v>
      </c>
      <c r="J18" s="254"/>
      <c r="K18" s="255">
        <v>166109985</v>
      </c>
      <c r="L18" s="254">
        <v>2017</v>
      </c>
      <c r="M18" s="256">
        <v>43831</v>
      </c>
      <c r="N18" s="256">
        <v>50770</v>
      </c>
      <c r="O18" s="257"/>
      <c r="P18" s="257">
        <v>0</v>
      </c>
      <c r="Q18" s="258" t="s">
        <v>379</v>
      </c>
      <c r="R18" s="258" t="s">
        <v>379</v>
      </c>
      <c r="S18" s="258" t="s">
        <v>379</v>
      </c>
      <c r="T18" s="258" t="s">
        <v>379</v>
      </c>
      <c r="U18" s="258" t="s">
        <v>379</v>
      </c>
      <c r="V18" s="258" t="s">
        <v>379</v>
      </c>
      <c r="W18" s="258" t="s">
        <v>379</v>
      </c>
      <c r="X18" s="258" t="s">
        <v>379</v>
      </c>
      <c r="Y18" s="258" t="s">
        <v>379</v>
      </c>
      <c r="Z18" s="258" t="s">
        <v>379</v>
      </c>
      <c r="AA18" s="258" t="s">
        <v>379</v>
      </c>
      <c r="AB18" s="258" t="s">
        <v>379</v>
      </c>
      <c r="AC18" s="258" t="s">
        <v>379</v>
      </c>
      <c r="AD18" s="258" t="s">
        <v>379</v>
      </c>
      <c r="AE18" s="258" t="s">
        <v>379</v>
      </c>
      <c r="AF18" s="258" t="s">
        <v>379</v>
      </c>
      <c r="AG18" s="258" t="s">
        <v>379</v>
      </c>
      <c r="AH18" s="258" t="s">
        <v>379</v>
      </c>
      <c r="AI18" s="258" t="s">
        <v>379</v>
      </c>
      <c r="AJ18" s="260" t="s">
        <v>414</v>
      </c>
      <c r="AK18" s="260">
        <v>0.02</v>
      </c>
      <c r="AL18" s="254" t="s">
        <v>436</v>
      </c>
      <c r="AM18" s="254" t="s">
        <v>807</v>
      </c>
      <c r="AN18" s="261" t="s">
        <v>243</v>
      </c>
      <c r="AO18" s="262" t="s">
        <v>322</v>
      </c>
      <c r="AP18" s="263" t="s">
        <v>205</v>
      </c>
      <c r="AQ18" s="254" t="s">
        <v>172</v>
      </c>
      <c r="AR18" s="254" t="s">
        <v>85</v>
      </c>
      <c r="AS18" s="254"/>
      <c r="AT18" s="272" t="s">
        <v>406</v>
      </c>
      <c r="AU18" s="272">
        <v>2018</v>
      </c>
      <c r="AV18" s="256">
        <v>43831</v>
      </c>
      <c r="AW18" s="256">
        <v>50770</v>
      </c>
      <c r="AX18" s="257"/>
      <c r="AY18" s="265">
        <v>0</v>
      </c>
      <c r="AZ18" s="265" t="s">
        <v>393</v>
      </c>
      <c r="BA18" s="265" t="s">
        <v>393</v>
      </c>
      <c r="BB18" s="265" t="s">
        <v>393</v>
      </c>
      <c r="BC18" s="265" t="s">
        <v>393</v>
      </c>
      <c r="BD18" s="265" t="s">
        <v>393</v>
      </c>
      <c r="BE18" s="265" t="s">
        <v>393</v>
      </c>
      <c r="BF18" s="265" t="s">
        <v>393</v>
      </c>
      <c r="BG18" s="265" t="s">
        <v>393</v>
      </c>
      <c r="BH18" s="265" t="s">
        <v>393</v>
      </c>
      <c r="BI18" s="265" t="s">
        <v>393</v>
      </c>
      <c r="BJ18" s="265" t="s">
        <v>393</v>
      </c>
      <c r="BK18" s="265" t="s">
        <v>393</v>
      </c>
      <c r="BL18" s="265" t="s">
        <v>393</v>
      </c>
      <c r="BM18" s="265" t="s">
        <v>393</v>
      </c>
      <c r="BN18" s="265" t="s">
        <v>393</v>
      </c>
      <c r="BO18" s="265" t="s">
        <v>393</v>
      </c>
      <c r="BP18" s="265" t="s">
        <v>393</v>
      </c>
      <c r="BQ18" s="265" t="s">
        <v>393</v>
      </c>
      <c r="BR18" s="265" t="s">
        <v>393</v>
      </c>
      <c r="BS18" s="266">
        <v>0</v>
      </c>
      <c r="BT18" s="266"/>
      <c r="BU18" s="266"/>
      <c r="BV18" s="266"/>
      <c r="BW18" s="266">
        <v>101251774287.25398</v>
      </c>
      <c r="BX18" s="268"/>
      <c r="BY18" s="268"/>
      <c r="BZ18" s="266"/>
      <c r="CA18" s="266">
        <v>104795586387.30786</v>
      </c>
      <c r="CB18" s="268"/>
      <c r="CC18" s="268"/>
      <c r="CD18" s="266"/>
      <c r="CE18" s="266">
        <v>108463431910.86363</v>
      </c>
      <c r="CF18" s="268"/>
      <c r="CG18" s="268"/>
      <c r="CH18" s="266"/>
      <c r="CI18" s="266">
        <v>112259652027.74385</v>
      </c>
      <c r="CJ18" s="268"/>
      <c r="CK18" s="268"/>
      <c r="CL18" s="266"/>
      <c r="CM18" s="266">
        <v>116188739848.71487</v>
      </c>
      <c r="CN18" s="268"/>
      <c r="CO18" s="268"/>
      <c r="CP18" s="266"/>
      <c r="CQ18" s="266">
        <v>120255345743.41991</v>
      </c>
      <c r="CR18" s="268"/>
      <c r="CS18" s="268"/>
      <c r="CT18" s="266"/>
      <c r="CU18" s="266">
        <v>124464282844.43959</v>
      </c>
      <c r="CV18" s="268"/>
      <c r="CW18" s="268"/>
      <c r="CX18" s="266"/>
      <c r="CY18" s="266">
        <v>128820532743.99495</v>
      </c>
      <c r="CZ18" s="268"/>
      <c r="DA18" s="268"/>
      <c r="DB18" s="266"/>
      <c r="DC18" s="266">
        <v>133329251390.03474</v>
      </c>
      <c r="DD18" s="268"/>
      <c r="DE18" s="268"/>
      <c r="DF18" s="266"/>
      <c r="DG18" s="266">
        <v>137995775188.68594</v>
      </c>
      <c r="DH18" s="268"/>
      <c r="DI18" s="268"/>
      <c r="DJ18" s="266"/>
      <c r="DK18" s="266">
        <v>142825627320.28998</v>
      </c>
      <c r="DL18" s="268"/>
      <c r="DM18" s="268"/>
      <c r="DN18" s="266"/>
      <c r="DO18" s="266">
        <v>147824524276.50012</v>
      </c>
      <c r="DP18" s="268"/>
      <c r="DQ18" s="268"/>
      <c r="DR18" s="266"/>
      <c r="DS18" s="266">
        <v>152998382626.17758</v>
      </c>
      <c r="DT18" s="268"/>
      <c r="DU18" s="268"/>
      <c r="DV18" s="266"/>
      <c r="DW18" s="266">
        <v>158353326018.09381</v>
      </c>
      <c r="DX18" s="268"/>
      <c r="DY18" s="268"/>
      <c r="DZ18" s="266"/>
      <c r="EA18" s="266">
        <v>163895692428.72708</v>
      </c>
      <c r="EB18" s="268"/>
      <c r="EC18" s="268"/>
      <c r="ED18" s="266"/>
      <c r="EE18" s="266">
        <v>169632041663.73248</v>
      </c>
      <c r="EF18" s="268"/>
      <c r="EG18" s="268"/>
      <c r="EH18" s="266"/>
      <c r="EI18" s="266">
        <v>175569163121.96313</v>
      </c>
      <c r="EJ18" s="268"/>
      <c r="EK18" s="268"/>
      <c r="EL18" s="266"/>
      <c r="EM18" s="266">
        <v>181714083831.23181</v>
      </c>
      <c r="EN18" s="268"/>
      <c r="EO18" s="266"/>
      <c r="EP18" s="266"/>
      <c r="EQ18" s="266">
        <v>188074076765.32492</v>
      </c>
      <c r="ER18" s="266"/>
      <c r="ES18" s="266"/>
      <c r="ET18" s="266"/>
      <c r="EU18" s="266">
        <v>1802840178109.3596</v>
      </c>
      <c r="EV18" s="269" t="s">
        <v>857</v>
      </c>
      <c r="EW18" s="253" t="s">
        <v>858</v>
      </c>
      <c r="EX18" s="253" t="s">
        <v>859</v>
      </c>
      <c r="EY18" s="269" t="s">
        <v>860</v>
      </c>
      <c r="EZ18" s="269" t="s">
        <v>861</v>
      </c>
      <c r="FA18" s="269" t="s">
        <v>407</v>
      </c>
      <c r="FB18" s="269" t="s">
        <v>415</v>
      </c>
      <c r="FC18" s="253" t="s">
        <v>416</v>
      </c>
      <c r="FD18" s="253" t="s">
        <v>417</v>
      </c>
      <c r="FE18" s="269" t="s">
        <v>418</v>
      </c>
      <c r="FF18" s="269" t="s">
        <v>419</v>
      </c>
      <c r="FG18" s="273" t="s">
        <v>420</v>
      </c>
      <c r="FH18" s="250" t="s">
        <v>704</v>
      </c>
    </row>
    <row r="19" spans="1:165" s="50" customFormat="1" ht="84" customHeight="1">
      <c r="A19" s="251" t="s">
        <v>440</v>
      </c>
      <c r="B19" s="271"/>
      <c r="C19" s="253" t="s">
        <v>444</v>
      </c>
      <c r="D19" s="252"/>
      <c r="E19" s="254" t="s">
        <v>443</v>
      </c>
      <c r="F19" s="254" t="s">
        <v>803</v>
      </c>
      <c r="G19" s="254" t="s">
        <v>205</v>
      </c>
      <c r="H19" s="254" t="s">
        <v>174</v>
      </c>
      <c r="I19" s="254" t="s">
        <v>85</v>
      </c>
      <c r="J19" s="254"/>
      <c r="K19" s="255">
        <v>166109985</v>
      </c>
      <c r="L19" s="254">
        <v>2017</v>
      </c>
      <c r="M19" s="256">
        <v>43831</v>
      </c>
      <c r="N19" s="256">
        <v>50770</v>
      </c>
      <c r="O19" s="257"/>
      <c r="P19" s="257">
        <v>0</v>
      </c>
      <c r="Q19" s="258" t="s">
        <v>379</v>
      </c>
      <c r="R19" s="258" t="s">
        <v>379</v>
      </c>
      <c r="S19" s="258" t="s">
        <v>379</v>
      </c>
      <c r="T19" s="258" t="s">
        <v>379</v>
      </c>
      <c r="U19" s="258" t="s">
        <v>379</v>
      </c>
      <c r="V19" s="258" t="s">
        <v>379</v>
      </c>
      <c r="W19" s="258" t="s">
        <v>379</v>
      </c>
      <c r="X19" s="258" t="s">
        <v>379</v>
      </c>
      <c r="Y19" s="258" t="s">
        <v>379</v>
      </c>
      <c r="Z19" s="258" t="s">
        <v>379</v>
      </c>
      <c r="AA19" s="258" t="s">
        <v>379</v>
      </c>
      <c r="AB19" s="258" t="s">
        <v>379</v>
      </c>
      <c r="AC19" s="258" t="s">
        <v>379</v>
      </c>
      <c r="AD19" s="258" t="s">
        <v>379</v>
      </c>
      <c r="AE19" s="258" t="s">
        <v>379</v>
      </c>
      <c r="AF19" s="258" t="s">
        <v>379</v>
      </c>
      <c r="AG19" s="258" t="s">
        <v>379</v>
      </c>
      <c r="AH19" s="258" t="s">
        <v>379</v>
      </c>
      <c r="AI19" s="258" t="s">
        <v>379</v>
      </c>
      <c r="AJ19" s="260" t="s">
        <v>421</v>
      </c>
      <c r="AK19" s="260">
        <v>0.04</v>
      </c>
      <c r="AL19" s="254" t="s">
        <v>437</v>
      </c>
      <c r="AM19" s="254" t="s">
        <v>808</v>
      </c>
      <c r="AN19" s="261" t="s">
        <v>243</v>
      </c>
      <c r="AO19" s="262" t="s">
        <v>322</v>
      </c>
      <c r="AP19" s="263" t="s">
        <v>205</v>
      </c>
      <c r="AQ19" s="272" t="s">
        <v>172</v>
      </c>
      <c r="AR19" s="264" t="s">
        <v>85</v>
      </c>
      <c r="AS19" s="261"/>
      <c r="AT19" s="272" t="s">
        <v>406</v>
      </c>
      <c r="AU19" s="272">
        <v>2018</v>
      </c>
      <c r="AV19" s="256">
        <v>43831</v>
      </c>
      <c r="AW19" s="256">
        <v>50770</v>
      </c>
      <c r="AX19" s="257"/>
      <c r="AY19" s="265">
        <v>0</v>
      </c>
      <c r="AZ19" s="265" t="s">
        <v>393</v>
      </c>
      <c r="BA19" s="265" t="s">
        <v>393</v>
      </c>
      <c r="BB19" s="265" t="s">
        <v>393</v>
      </c>
      <c r="BC19" s="265" t="s">
        <v>393</v>
      </c>
      <c r="BD19" s="265" t="s">
        <v>393</v>
      </c>
      <c r="BE19" s="265" t="s">
        <v>393</v>
      </c>
      <c r="BF19" s="265" t="s">
        <v>393</v>
      </c>
      <c r="BG19" s="265" t="s">
        <v>393</v>
      </c>
      <c r="BH19" s="265" t="s">
        <v>393</v>
      </c>
      <c r="BI19" s="265" t="s">
        <v>393</v>
      </c>
      <c r="BJ19" s="265" t="s">
        <v>393</v>
      </c>
      <c r="BK19" s="265" t="s">
        <v>393</v>
      </c>
      <c r="BL19" s="265" t="s">
        <v>393</v>
      </c>
      <c r="BM19" s="265" t="s">
        <v>393</v>
      </c>
      <c r="BN19" s="265" t="s">
        <v>393</v>
      </c>
      <c r="BO19" s="265" t="s">
        <v>393</v>
      </c>
      <c r="BP19" s="265" t="s">
        <v>393</v>
      </c>
      <c r="BQ19" s="265" t="s">
        <v>393</v>
      </c>
      <c r="BR19" s="265" t="s">
        <v>393</v>
      </c>
      <c r="BS19" s="266">
        <v>0</v>
      </c>
      <c r="BT19" s="266"/>
      <c r="BU19" s="266"/>
      <c r="BV19" s="266"/>
      <c r="BW19" s="266">
        <v>110746850143.97356</v>
      </c>
      <c r="BX19" s="268"/>
      <c r="BY19" s="268"/>
      <c r="BZ19" s="266"/>
      <c r="CA19" s="266">
        <v>114622989899.01262</v>
      </c>
      <c r="CB19" s="268"/>
      <c r="CC19" s="268"/>
      <c r="CD19" s="266"/>
      <c r="CE19" s="266">
        <v>118634794545.47804</v>
      </c>
      <c r="CF19" s="268"/>
      <c r="CG19" s="268"/>
      <c r="CH19" s="266"/>
      <c r="CI19" s="266">
        <v>122787012354.56978</v>
      </c>
      <c r="CJ19" s="268"/>
      <c r="CK19" s="268"/>
      <c r="CL19" s="266"/>
      <c r="CM19" s="266">
        <v>127084557786.97969</v>
      </c>
      <c r="CN19" s="268"/>
      <c r="CO19" s="268"/>
      <c r="CP19" s="266"/>
      <c r="CQ19" s="266">
        <v>131532517309.524</v>
      </c>
      <c r="CR19" s="268"/>
      <c r="CS19" s="268"/>
      <c r="CT19" s="266"/>
      <c r="CU19" s="266">
        <v>136136155415.35733</v>
      </c>
      <c r="CV19" s="268"/>
      <c r="CW19" s="268"/>
      <c r="CX19" s="266"/>
      <c r="CY19" s="266">
        <v>140900920854.89481</v>
      </c>
      <c r="CZ19" s="268"/>
      <c r="DA19" s="268"/>
      <c r="DB19" s="266"/>
      <c r="DC19" s="266">
        <v>145832453084.8161</v>
      </c>
      <c r="DD19" s="268"/>
      <c r="DE19" s="268"/>
      <c r="DF19" s="266"/>
      <c r="DG19" s="266">
        <v>150936588942.78467</v>
      </c>
      <c r="DH19" s="268"/>
      <c r="DI19" s="268"/>
      <c r="DJ19" s="266"/>
      <c r="DK19" s="266">
        <v>156219369555.78214</v>
      </c>
      <c r="DL19" s="268"/>
      <c r="DM19" s="268"/>
      <c r="DN19" s="266"/>
      <c r="DO19" s="266">
        <v>161687047490.2345</v>
      </c>
      <c r="DP19" s="268"/>
      <c r="DQ19" s="268"/>
      <c r="DR19" s="266"/>
      <c r="DS19" s="266">
        <v>167346094152.39267</v>
      </c>
      <c r="DT19" s="268"/>
      <c r="DU19" s="268"/>
      <c r="DV19" s="266"/>
      <c r="DW19" s="266">
        <v>173203207447.72641</v>
      </c>
      <c r="DX19" s="268"/>
      <c r="DY19" s="268"/>
      <c r="DZ19" s="266"/>
      <c r="EA19" s="266">
        <v>179265319708.39682</v>
      </c>
      <c r="EB19" s="268"/>
      <c r="EC19" s="268"/>
      <c r="ED19" s="266"/>
      <c r="EE19" s="266">
        <v>185539605898.19067</v>
      </c>
      <c r="EF19" s="268"/>
      <c r="EG19" s="268"/>
      <c r="EH19" s="266"/>
      <c r="EI19" s="266">
        <v>192033492104.62735</v>
      </c>
      <c r="EJ19" s="268"/>
      <c r="EK19" s="268"/>
      <c r="EL19" s="266"/>
      <c r="EM19" s="266">
        <v>198754664328.28928</v>
      </c>
      <c r="EN19" s="268"/>
      <c r="EO19" s="266"/>
      <c r="EP19" s="266"/>
      <c r="EQ19" s="266">
        <v>205711077579.77939</v>
      </c>
      <c r="ER19" s="266"/>
      <c r="ES19" s="266"/>
      <c r="ET19" s="266"/>
      <c r="EU19" s="266">
        <v>1971904911731.9592</v>
      </c>
      <c r="EV19" s="269" t="s">
        <v>62</v>
      </c>
      <c r="EW19" s="269" t="s">
        <v>423</v>
      </c>
      <c r="EX19" s="269" t="s">
        <v>423</v>
      </c>
      <c r="EY19" s="269" t="s">
        <v>424</v>
      </c>
      <c r="EZ19" s="274">
        <v>3649400</v>
      </c>
      <c r="FA19" s="269" t="s">
        <v>425</v>
      </c>
      <c r="FB19" s="269" t="s">
        <v>426</v>
      </c>
      <c r="FC19" s="269" t="s">
        <v>427</v>
      </c>
      <c r="FD19" s="269" t="s">
        <v>428</v>
      </c>
      <c r="FE19" s="269" t="s">
        <v>429</v>
      </c>
      <c r="FF19" s="275" t="s">
        <v>430</v>
      </c>
      <c r="FG19" s="273" t="s">
        <v>431</v>
      </c>
      <c r="FH19" s="250" t="s">
        <v>702</v>
      </c>
    </row>
    <row r="20" spans="1:165" s="50" customFormat="1" ht="125.25" customHeight="1">
      <c r="A20" s="251" t="s">
        <v>440</v>
      </c>
      <c r="B20" s="271"/>
      <c r="C20" s="253" t="s">
        <v>444</v>
      </c>
      <c r="D20" s="252"/>
      <c r="E20" s="254" t="s">
        <v>443</v>
      </c>
      <c r="F20" s="254" t="s">
        <v>803</v>
      </c>
      <c r="G20" s="254" t="s">
        <v>205</v>
      </c>
      <c r="H20" s="254" t="s">
        <v>174</v>
      </c>
      <c r="I20" s="254" t="s">
        <v>85</v>
      </c>
      <c r="J20" s="254"/>
      <c r="K20" s="255">
        <v>166109985</v>
      </c>
      <c r="L20" s="254">
        <v>2017</v>
      </c>
      <c r="M20" s="256">
        <v>43831</v>
      </c>
      <c r="N20" s="256">
        <v>50770</v>
      </c>
      <c r="O20" s="257"/>
      <c r="P20" s="257">
        <v>0</v>
      </c>
      <c r="Q20" s="258" t="s">
        <v>379</v>
      </c>
      <c r="R20" s="258" t="s">
        <v>379</v>
      </c>
      <c r="S20" s="258" t="s">
        <v>379</v>
      </c>
      <c r="T20" s="258" t="s">
        <v>379</v>
      </c>
      <c r="U20" s="258" t="s">
        <v>379</v>
      </c>
      <c r="V20" s="258" t="s">
        <v>379</v>
      </c>
      <c r="W20" s="258" t="s">
        <v>379</v>
      </c>
      <c r="X20" s="258" t="s">
        <v>379</v>
      </c>
      <c r="Y20" s="258" t="s">
        <v>379</v>
      </c>
      <c r="Z20" s="258" t="s">
        <v>379</v>
      </c>
      <c r="AA20" s="258" t="s">
        <v>379</v>
      </c>
      <c r="AB20" s="258" t="s">
        <v>379</v>
      </c>
      <c r="AC20" s="258" t="s">
        <v>379</v>
      </c>
      <c r="AD20" s="258" t="s">
        <v>379</v>
      </c>
      <c r="AE20" s="258" t="s">
        <v>379</v>
      </c>
      <c r="AF20" s="258" t="s">
        <v>379</v>
      </c>
      <c r="AG20" s="258" t="s">
        <v>379</v>
      </c>
      <c r="AH20" s="258" t="s">
        <v>379</v>
      </c>
      <c r="AI20" s="258" t="s">
        <v>379</v>
      </c>
      <c r="AJ20" s="260" t="s">
        <v>698</v>
      </c>
      <c r="AK20" s="260">
        <v>0.03</v>
      </c>
      <c r="AL20" s="254" t="s">
        <v>700</v>
      </c>
      <c r="AM20" s="254" t="s">
        <v>810</v>
      </c>
      <c r="AN20" s="261" t="s">
        <v>243</v>
      </c>
      <c r="AO20" s="262" t="s">
        <v>322</v>
      </c>
      <c r="AP20" s="263" t="s">
        <v>205</v>
      </c>
      <c r="AQ20" s="254" t="s">
        <v>172</v>
      </c>
      <c r="AR20" s="254" t="s">
        <v>85</v>
      </c>
      <c r="AS20" s="254"/>
      <c r="AT20" s="272" t="s">
        <v>406</v>
      </c>
      <c r="AU20" s="272">
        <v>2018</v>
      </c>
      <c r="AV20" s="256">
        <v>43831</v>
      </c>
      <c r="AW20" s="256">
        <v>50770</v>
      </c>
      <c r="AX20" s="257"/>
      <c r="AY20" s="265">
        <v>0</v>
      </c>
      <c r="AZ20" s="265" t="s">
        <v>393</v>
      </c>
      <c r="BA20" s="265" t="s">
        <v>393</v>
      </c>
      <c r="BB20" s="265" t="s">
        <v>393</v>
      </c>
      <c r="BC20" s="265" t="s">
        <v>393</v>
      </c>
      <c r="BD20" s="265" t="s">
        <v>393</v>
      </c>
      <c r="BE20" s="265" t="s">
        <v>393</v>
      </c>
      <c r="BF20" s="265" t="s">
        <v>393</v>
      </c>
      <c r="BG20" s="265" t="s">
        <v>393</v>
      </c>
      <c r="BH20" s="265" t="s">
        <v>393</v>
      </c>
      <c r="BI20" s="265" t="s">
        <v>393</v>
      </c>
      <c r="BJ20" s="265" t="s">
        <v>393</v>
      </c>
      <c r="BK20" s="265" t="s">
        <v>393</v>
      </c>
      <c r="BL20" s="265" t="s">
        <v>393</v>
      </c>
      <c r="BM20" s="265" t="s">
        <v>393</v>
      </c>
      <c r="BN20" s="265" t="s">
        <v>393</v>
      </c>
      <c r="BO20" s="265" t="s">
        <v>393</v>
      </c>
      <c r="BP20" s="265" t="s">
        <v>393</v>
      </c>
      <c r="BQ20" s="265" t="s">
        <v>393</v>
      </c>
      <c r="BR20" s="265" t="s">
        <v>393</v>
      </c>
      <c r="BS20" s="266">
        <v>0</v>
      </c>
      <c r="BT20" s="266"/>
      <c r="BU20" s="266"/>
      <c r="BV20" s="266"/>
      <c r="BW20" s="266">
        <v>1021780411252.5756</v>
      </c>
      <c r="BX20" s="268"/>
      <c r="BY20" s="268"/>
      <c r="BZ20" s="266"/>
      <c r="CA20" s="266">
        <v>1057542725646.4156</v>
      </c>
      <c r="CB20" s="268"/>
      <c r="CC20" s="268"/>
      <c r="CD20" s="266"/>
      <c r="CE20" s="266">
        <v>1094556721044.04</v>
      </c>
      <c r="CF20" s="268"/>
      <c r="CG20" s="268"/>
      <c r="CH20" s="266"/>
      <c r="CI20" s="266">
        <v>1132866206280.5815</v>
      </c>
      <c r="CJ20" s="268"/>
      <c r="CK20" s="268"/>
      <c r="CL20" s="266"/>
      <c r="CM20" s="266">
        <v>1172516523500.4016</v>
      </c>
      <c r="CN20" s="268"/>
      <c r="CO20" s="268"/>
      <c r="CP20" s="266"/>
      <c r="CQ20" s="266">
        <v>1213554601822.9158</v>
      </c>
      <c r="CR20" s="268"/>
      <c r="CS20" s="268"/>
      <c r="CT20" s="266"/>
      <c r="CU20" s="266">
        <v>1256029012886.7178</v>
      </c>
      <c r="CV20" s="268"/>
      <c r="CW20" s="268"/>
      <c r="CX20" s="266"/>
      <c r="CY20" s="266">
        <v>1299990028337.7524</v>
      </c>
      <c r="CZ20" s="268"/>
      <c r="DA20" s="268"/>
      <c r="DB20" s="266"/>
      <c r="DC20" s="266">
        <v>1345489679329.5737</v>
      </c>
      <c r="DD20" s="268"/>
      <c r="DE20" s="268"/>
      <c r="DF20" s="266"/>
      <c r="DG20" s="266">
        <v>1392581818106.1086</v>
      </c>
      <c r="DH20" s="268"/>
      <c r="DI20" s="268"/>
      <c r="DJ20" s="266"/>
      <c r="DK20" s="266">
        <v>1441322181739.8225</v>
      </c>
      <c r="DL20" s="268"/>
      <c r="DM20" s="268"/>
      <c r="DN20" s="266"/>
      <c r="DO20" s="266">
        <v>1491768458100.7163</v>
      </c>
      <c r="DP20" s="268"/>
      <c r="DQ20" s="268"/>
      <c r="DR20" s="266"/>
      <c r="DS20" s="266">
        <v>1543980354134.241</v>
      </c>
      <c r="DT20" s="268"/>
      <c r="DU20" s="268"/>
      <c r="DV20" s="266"/>
      <c r="DW20" s="266">
        <v>1598019666528.9397</v>
      </c>
      <c r="DX20" s="268"/>
      <c r="DY20" s="268"/>
      <c r="DZ20" s="266"/>
      <c r="EA20" s="266">
        <v>1653950354857.4524</v>
      </c>
      <c r="EB20" s="268"/>
      <c r="EC20" s="268"/>
      <c r="ED20" s="266"/>
      <c r="EE20" s="266">
        <v>1711838617277.4626</v>
      </c>
      <c r="EF20" s="268"/>
      <c r="EG20" s="268"/>
      <c r="EH20" s="266"/>
      <c r="EI20" s="266">
        <v>1771752968882.1738</v>
      </c>
      <c r="EJ20" s="268"/>
      <c r="EK20" s="268"/>
      <c r="EL20" s="266"/>
      <c r="EM20" s="266">
        <v>1833764322793.0498</v>
      </c>
      <c r="EN20" s="268"/>
      <c r="EO20" s="266"/>
      <c r="EP20" s="266"/>
      <c r="EQ20" s="266">
        <v>1897946074090.8064</v>
      </c>
      <c r="ER20" s="266"/>
      <c r="ES20" s="266"/>
      <c r="ET20" s="266"/>
      <c r="EU20" s="266">
        <v>18193328379462.684</v>
      </c>
      <c r="EV20" s="269" t="s">
        <v>438</v>
      </c>
      <c r="EW20" s="253" t="s">
        <v>439</v>
      </c>
      <c r="EX20" s="253" t="s">
        <v>956</v>
      </c>
      <c r="EY20" s="269" t="s">
        <v>957</v>
      </c>
      <c r="EZ20" s="269" t="s">
        <v>958</v>
      </c>
      <c r="FA20" s="269" t="s">
        <v>959</v>
      </c>
      <c r="FB20" s="269" t="s">
        <v>422</v>
      </c>
      <c r="FC20" s="253" t="s">
        <v>409</v>
      </c>
      <c r="FD20" s="253" t="s">
        <v>410</v>
      </c>
      <c r="FE20" s="269" t="s">
        <v>411</v>
      </c>
      <c r="FF20" s="269" t="s">
        <v>412</v>
      </c>
      <c r="FG20" s="273" t="s">
        <v>413</v>
      </c>
      <c r="FH20" s="250" t="s">
        <v>702</v>
      </c>
    </row>
    <row r="21" spans="1:165" s="50" customFormat="1" ht="101.25" customHeight="1" thickBot="1">
      <c r="A21" s="276" t="s">
        <v>440</v>
      </c>
      <c r="B21" s="277"/>
      <c r="C21" s="278" t="s">
        <v>444</v>
      </c>
      <c r="D21" s="279"/>
      <c r="E21" s="280" t="s">
        <v>443</v>
      </c>
      <c r="F21" s="254" t="s">
        <v>803</v>
      </c>
      <c r="G21" s="280" t="s">
        <v>205</v>
      </c>
      <c r="H21" s="280" t="s">
        <v>174</v>
      </c>
      <c r="I21" s="280" t="s">
        <v>85</v>
      </c>
      <c r="J21" s="280"/>
      <c r="K21" s="281">
        <v>166109985</v>
      </c>
      <c r="L21" s="280">
        <v>2017</v>
      </c>
      <c r="M21" s="282">
        <v>43831</v>
      </c>
      <c r="N21" s="282">
        <v>50770</v>
      </c>
      <c r="O21" s="283"/>
      <c r="P21" s="283">
        <v>0</v>
      </c>
      <c r="Q21" s="284" t="s">
        <v>379</v>
      </c>
      <c r="R21" s="284" t="s">
        <v>379</v>
      </c>
      <c r="S21" s="284" t="s">
        <v>379</v>
      </c>
      <c r="T21" s="284" t="s">
        <v>379</v>
      </c>
      <c r="U21" s="284" t="s">
        <v>379</v>
      </c>
      <c r="V21" s="284" t="s">
        <v>379</v>
      </c>
      <c r="W21" s="284" t="s">
        <v>379</v>
      </c>
      <c r="X21" s="284" t="s">
        <v>379</v>
      </c>
      <c r="Y21" s="284" t="s">
        <v>379</v>
      </c>
      <c r="Z21" s="284" t="s">
        <v>379</v>
      </c>
      <c r="AA21" s="284" t="s">
        <v>379</v>
      </c>
      <c r="AB21" s="284" t="s">
        <v>379</v>
      </c>
      <c r="AC21" s="284" t="s">
        <v>379</v>
      </c>
      <c r="AD21" s="284" t="s">
        <v>379</v>
      </c>
      <c r="AE21" s="284" t="s">
        <v>379</v>
      </c>
      <c r="AF21" s="284" t="s">
        <v>379</v>
      </c>
      <c r="AG21" s="284" t="s">
        <v>379</v>
      </c>
      <c r="AH21" s="284" t="s">
        <v>379</v>
      </c>
      <c r="AI21" s="284" t="s">
        <v>379</v>
      </c>
      <c r="AJ21" s="285" t="s">
        <v>699</v>
      </c>
      <c r="AK21" s="285">
        <v>0.03</v>
      </c>
      <c r="AL21" s="280" t="s">
        <v>701</v>
      </c>
      <c r="AM21" s="280" t="s">
        <v>809</v>
      </c>
      <c r="AN21" s="286" t="s">
        <v>243</v>
      </c>
      <c r="AO21" s="287" t="s">
        <v>322</v>
      </c>
      <c r="AP21" s="288" t="s">
        <v>205</v>
      </c>
      <c r="AQ21" s="289" t="s">
        <v>172</v>
      </c>
      <c r="AR21" s="290" t="s">
        <v>85</v>
      </c>
      <c r="AS21" s="286"/>
      <c r="AT21" s="289" t="s">
        <v>406</v>
      </c>
      <c r="AU21" s="289">
        <v>2018</v>
      </c>
      <c r="AV21" s="282">
        <v>43831</v>
      </c>
      <c r="AW21" s="282">
        <v>50770</v>
      </c>
      <c r="AX21" s="283"/>
      <c r="AY21" s="291">
        <v>0</v>
      </c>
      <c r="AZ21" s="291" t="s">
        <v>393</v>
      </c>
      <c r="BA21" s="291" t="s">
        <v>393</v>
      </c>
      <c r="BB21" s="291" t="s">
        <v>393</v>
      </c>
      <c r="BC21" s="291" t="s">
        <v>393</v>
      </c>
      <c r="BD21" s="291" t="s">
        <v>393</v>
      </c>
      <c r="BE21" s="291" t="s">
        <v>393</v>
      </c>
      <c r="BF21" s="291" t="s">
        <v>393</v>
      </c>
      <c r="BG21" s="291" t="s">
        <v>393</v>
      </c>
      <c r="BH21" s="291" t="s">
        <v>393</v>
      </c>
      <c r="BI21" s="291" t="s">
        <v>393</v>
      </c>
      <c r="BJ21" s="291" t="s">
        <v>393</v>
      </c>
      <c r="BK21" s="291" t="s">
        <v>393</v>
      </c>
      <c r="BL21" s="291" t="s">
        <v>393</v>
      </c>
      <c r="BM21" s="291" t="s">
        <v>393</v>
      </c>
      <c r="BN21" s="291" t="s">
        <v>393</v>
      </c>
      <c r="BO21" s="291" t="s">
        <v>393</v>
      </c>
      <c r="BP21" s="291" t="s">
        <v>393</v>
      </c>
      <c r="BQ21" s="291" t="s">
        <v>393</v>
      </c>
      <c r="BR21" s="291" t="s">
        <v>393</v>
      </c>
      <c r="BS21" s="292">
        <v>0</v>
      </c>
      <c r="BT21" s="292"/>
      <c r="BU21" s="292"/>
      <c r="BV21" s="292"/>
      <c r="BW21" s="292">
        <v>26964621178.857513</v>
      </c>
      <c r="BX21" s="293"/>
      <c r="BY21" s="293"/>
      <c r="BZ21" s="292"/>
      <c r="CA21" s="292">
        <v>27908382920.117527</v>
      </c>
      <c r="CB21" s="293"/>
      <c r="CC21" s="293"/>
      <c r="CD21" s="292"/>
      <c r="CE21" s="292">
        <v>28885176322.321636</v>
      </c>
      <c r="CF21" s="293"/>
      <c r="CG21" s="293"/>
      <c r="CH21" s="292"/>
      <c r="CI21" s="292">
        <v>29896157493.60289</v>
      </c>
      <c r="CJ21" s="293"/>
      <c r="CK21" s="293"/>
      <c r="CL21" s="292"/>
      <c r="CM21" s="292">
        <v>30942523005.87899</v>
      </c>
      <c r="CN21" s="293"/>
      <c r="CO21" s="293"/>
      <c r="CP21" s="292"/>
      <c r="CQ21" s="292">
        <v>32025511311.084755</v>
      </c>
      <c r="CR21" s="293"/>
      <c r="CS21" s="293"/>
      <c r="CT21" s="292"/>
      <c r="CU21" s="292">
        <v>33146404206.972717</v>
      </c>
      <c r="CV21" s="293"/>
      <c r="CW21" s="293"/>
      <c r="CX21" s="292"/>
      <c r="CY21" s="292">
        <v>34306528354.216759</v>
      </c>
      <c r="CZ21" s="293"/>
      <c r="DA21" s="293"/>
      <c r="DB21" s="292"/>
      <c r="DC21" s="292">
        <v>35507256846.614342</v>
      </c>
      <c r="DD21" s="293"/>
      <c r="DE21" s="293"/>
      <c r="DF21" s="292"/>
      <c r="DG21" s="292">
        <v>36750010836.245842</v>
      </c>
      <c r="DH21" s="293"/>
      <c r="DI21" s="293"/>
      <c r="DJ21" s="292"/>
      <c r="DK21" s="292">
        <v>38036261215.514442</v>
      </c>
      <c r="DL21" s="293"/>
      <c r="DM21" s="293"/>
      <c r="DN21" s="292"/>
      <c r="DO21" s="292">
        <v>39367530358.057449</v>
      </c>
      <c r="DP21" s="293"/>
      <c r="DQ21" s="293"/>
      <c r="DR21" s="292"/>
      <c r="DS21" s="292">
        <v>40745393920.589447</v>
      </c>
      <c r="DT21" s="293"/>
      <c r="DU21" s="293"/>
      <c r="DV21" s="292"/>
      <c r="DW21" s="292">
        <v>42171482707.810081</v>
      </c>
      <c r="DX21" s="293"/>
      <c r="DY21" s="293"/>
      <c r="DZ21" s="292"/>
      <c r="EA21" s="292">
        <v>43647484602.583435</v>
      </c>
      <c r="EB21" s="293"/>
      <c r="EC21" s="293"/>
      <c r="ED21" s="292"/>
      <c r="EE21" s="292">
        <v>45175146563.673843</v>
      </c>
      <c r="EF21" s="293"/>
      <c r="EG21" s="293"/>
      <c r="EH21" s="292"/>
      <c r="EI21" s="292">
        <v>46756276693.402428</v>
      </c>
      <c r="EJ21" s="293"/>
      <c r="EK21" s="293"/>
      <c r="EL21" s="292"/>
      <c r="EM21" s="292">
        <v>48392746377.671509</v>
      </c>
      <c r="EN21" s="293"/>
      <c r="EO21" s="292"/>
      <c r="EP21" s="292"/>
      <c r="EQ21" s="292">
        <v>50086492500.890007</v>
      </c>
      <c r="ER21" s="292"/>
      <c r="ES21" s="292"/>
      <c r="ET21" s="292"/>
      <c r="EU21" s="292">
        <v>480119018070.99982</v>
      </c>
      <c r="EV21" s="294" t="s">
        <v>438</v>
      </c>
      <c r="EW21" s="294" t="s">
        <v>449</v>
      </c>
      <c r="EX21" s="295" t="s">
        <v>450</v>
      </c>
      <c r="EY21" s="294" t="s">
        <v>451</v>
      </c>
      <c r="EZ21" s="278" t="s">
        <v>452</v>
      </c>
      <c r="FA21" s="294" t="s">
        <v>453</v>
      </c>
      <c r="FB21" s="294" t="s">
        <v>454</v>
      </c>
      <c r="FC21" s="294" t="s">
        <v>455</v>
      </c>
      <c r="FD21" s="295" t="s">
        <v>456</v>
      </c>
      <c r="FE21" s="294" t="s">
        <v>457</v>
      </c>
      <c r="FF21" s="278" t="s">
        <v>458</v>
      </c>
      <c r="FG21" s="296" t="s">
        <v>459</v>
      </c>
      <c r="FH21" s="250" t="s">
        <v>702</v>
      </c>
      <c r="FI21" s="297"/>
    </row>
    <row r="22" spans="1:165" s="50" customFormat="1" ht="136.5" customHeight="1">
      <c r="A22" s="231" t="s">
        <v>830</v>
      </c>
      <c r="B22" s="232">
        <v>0.34</v>
      </c>
      <c r="C22" s="248" t="s">
        <v>461</v>
      </c>
      <c r="D22" s="232">
        <v>0.17</v>
      </c>
      <c r="E22" s="235" t="s">
        <v>460</v>
      </c>
      <c r="F22" s="238" t="s">
        <v>811</v>
      </c>
      <c r="G22" s="235" t="s">
        <v>464</v>
      </c>
      <c r="H22" s="235" t="s">
        <v>174</v>
      </c>
      <c r="I22" s="242" t="s">
        <v>85</v>
      </c>
      <c r="J22" s="242"/>
      <c r="K22" s="298" t="s">
        <v>406</v>
      </c>
      <c r="L22" s="299">
        <v>2018</v>
      </c>
      <c r="M22" s="300">
        <v>43831</v>
      </c>
      <c r="N22" s="300">
        <v>50770</v>
      </c>
      <c r="O22" s="264"/>
      <c r="P22" s="301">
        <v>3370307.5263157897</v>
      </c>
      <c r="Q22" s="302">
        <v>6740615.0526315793</v>
      </c>
      <c r="R22" s="302">
        <v>10110922.578947369</v>
      </c>
      <c r="S22" s="302">
        <v>13481230.105263159</v>
      </c>
      <c r="T22" s="302">
        <v>16851537.631578948</v>
      </c>
      <c r="U22" s="302">
        <v>20221845.157894738</v>
      </c>
      <c r="V22" s="302">
        <v>23592152.684210528</v>
      </c>
      <c r="W22" s="302">
        <v>26962460.210526317</v>
      </c>
      <c r="X22" s="302">
        <v>30332767.736842107</v>
      </c>
      <c r="Y22" s="302">
        <v>33703075.263157897</v>
      </c>
      <c r="Z22" s="302">
        <v>37073382.789473683</v>
      </c>
      <c r="AA22" s="302">
        <v>40443690.315789476</v>
      </c>
      <c r="AB22" s="302">
        <v>43813997.842105269</v>
      </c>
      <c r="AC22" s="302">
        <v>47184305.368421055</v>
      </c>
      <c r="AD22" s="302">
        <v>50554612.894736841</v>
      </c>
      <c r="AE22" s="302">
        <v>53924920.421052635</v>
      </c>
      <c r="AF22" s="302">
        <v>57295227.947368428</v>
      </c>
      <c r="AG22" s="302">
        <v>60665535.473684214</v>
      </c>
      <c r="AH22" s="302">
        <v>64035843</v>
      </c>
      <c r="AI22" s="302">
        <v>64035843</v>
      </c>
      <c r="AJ22" s="234" t="s">
        <v>849</v>
      </c>
      <c r="AK22" s="234">
        <v>1.2999999999999999E-2</v>
      </c>
      <c r="AL22" s="238" t="s">
        <v>849</v>
      </c>
      <c r="AM22" s="238" t="s">
        <v>463</v>
      </c>
      <c r="AN22" s="239" t="s">
        <v>243</v>
      </c>
      <c r="AO22" s="240" t="s">
        <v>322</v>
      </c>
      <c r="AP22" s="241" t="s">
        <v>205</v>
      </c>
      <c r="AQ22" s="242" t="s">
        <v>172</v>
      </c>
      <c r="AR22" s="235" t="s">
        <v>85</v>
      </c>
      <c r="AS22" s="239"/>
      <c r="AT22" s="242" t="s">
        <v>406</v>
      </c>
      <c r="AU22" s="242">
        <v>2018</v>
      </c>
      <c r="AV22" s="300">
        <v>43831</v>
      </c>
      <c r="AW22" s="300">
        <v>50770</v>
      </c>
      <c r="AX22" s="237"/>
      <c r="AY22" s="244" t="s">
        <v>393</v>
      </c>
      <c r="AZ22" s="244" t="s">
        <v>393</v>
      </c>
      <c r="BA22" s="244" t="s">
        <v>393</v>
      </c>
      <c r="BB22" s="244" t="s">
        <v>393</v>
      </c>
      <c r="BC22" s="244" t="s">
        <v>393</v>
      </c>
      <c r="BD22" s="244" t="s">
        <v>393</v>
      </c>
      <c r="BE22" s="244" t="s">
        <v>393</v>
      </c>
      <c r="BF22" s="244" t="s">
        <v>393</v>
      </c>
      <c r="BG22" s="244" t="s">
        <v>393</v>
      </c>
      <c r="BH22" s="244" t="s">
        <v>393</v>
      </c>
      <c r="BI22" s="244" t="s">
        <v>393</v>
      </c>
      <c r="BJ22" s="244" t="s">
        <v>393</v>
      </c>
      <c r="BK22" s="244" t="s">
        <v>393</v>
      </c>
      <c r="BL22" s="244" t="s">
        <v>393</v>
      </c>
      <c r="BM22" s="244" t="s">
        <v>393</v>
      </c>
      <c r="BN22" s="244" t="s">
        <v>393</v>
      </c>
      <c r="BO22" s="244" t="s">
        <v>393</v>
      </c>
      <c r="BP22" s="244" t="s">
        <v>393</v>
      </c>
      <c r="BQ22" s="244" t="s">
        <v>393</v>
      </c>
      <c r="BR22" s="244" t="s">
        <v>393</v>
      </c>
      <c r="BS22" s="245">
        <v>0</v>
      </c>
      <c r="BT22" s="245"/>
      <c r="BU22" s="245"/>
      <c r="BV22" s="245"/>
      <c r="BW22" s="245">
        <v>0</v>
      </c>
      <c r="BX22" s="245"/>
      <c r="BY22" s="245"/>
      <c r="BZ22" s="245"/>
      <c r="CA22" s="245">
        <v>0</v>
      </c>
      <c r="CB22" s="245"/>
      <c r="CC22" s="245"/>
      <c r="CD22" s="245"/>
      <c r="CE22" s="245">
        <v>0</v>
      </c>
      <c r="CF22" s="245"/>
      <c r="CG22" s="245"/>
      <c r="CH22" s="245"/>
      <c r="CI22" s="245">
        <v>0</v>
      </c>
      <c r="CJ22" s="245"/>
      <c r="CK22" s="245"/>
      <c r="CL22" s="245"/>
      <c r="CM22" s="245">
        <v>0</v>
      </c>
      <c r="CN22" s="245"/>
      <c r="CO22" s="245"/>
      <c r="CP22" s="245"/>
      <c r="CQ22" s="245">
        <v>0</v>
      </c>
      <c r="CR22" s="245"/>
      <c r="CS22" s="245"/>
      <c r="CT22" s="245"/>
      <c r="CU22" s="245">
        <v>0</v>
      </c>
      <c r="CV22" s="245"/>
      <c r="CW22" s="245"/>
      <c r="CX22" s="245"/>
      <c r="CY22" s="245">
        <v>0</v>
      </c>
      <c r="CZ22" s="245"/>
      <c r="DA22" s="245"/>
      <c r="DB22" s="245"/>
      <c r="DC22" s="245">
        <v>0</v>
      </c>
      <c r="DD22" s="245"/>
      <c r="DE22" s="245"/>
      <c r="DF22" s="245"/>
      <c r="DG22" s="245">
        <v>0</v>
      </c>
      <c r="DH22" s="245"/>
      <c r="DI22" s="245"/>
      <c r="DJ22" s="245"/>
      <c r="DK22" s="245">
        <v>0</v>
      </c>
      <c r="DL22" s="245"/>
      <c r="DM22" s="245"/>
      <c r="DN22" s="245"/>
      <c r="DO22" s="245">
        <v>0</v>
      </c>
      <c r="DP22" s="245"/>
      <c r="DQ22" s="245"/>
      <c r="DR22" s="245"/>
      <c r="DS22" s="245">
        <v>0</v>
      </c>
      <c r="DT22" s="245"/>
      <c r="DU22" s="245"/>
      <c r="DV22" s="245"/>
      <c r="DW22" s="245">
        <v>0</v>
      </c>
      <c r="DX22" s="245"/>
      <c r="DY22" s="245"/>
      <c r="DZ22" s="245"/>
      <c r="EA22" s="245">
        <v>0</v>
      </c>
      <c r="EB22" s="245"/>
      <c r="EC22" s="245"/>
      <c r="ED22" s="245"/>
      <c r="EE22" s="245">
        <v>0</v>
      </c>
      <c r="EF22" s="245"/>
      <c r="EG22" s="245"/>
      <c r="EH22" s="245"/>
      <c r="EI22" s="245">
        <v>0</v>
      </c>
      <c r="EJ22" s="245"/>
      <c r="EK22" s="245"/>
      <c r="EL22" s="245"/>
      <c r="EM22" s="245">
        <v>0</v>
      </c>
      <c r="EN22" s="245"/>
      <c r="EO22" s="245"/>
      <c r="EP22" s="245"/>
      <c r="EQ22" s="245">
        <v>0</v>
      </c>
      <c r="ER22" s="245"/>
      <c r="ES22" s="245"/>
      <c r="ET22" s="245"/>
      <c r="EU22" s="245">
        <v>0</v>
      </c>
      <c r="EV22" s="247" t="s">
        <v>394</v>
      </c>
      <c r="EW22" s="247" t="s">
        <v>395</v>
      </c>
      <c r="EX22" s="248" t="s">
        <v>396</v>
      </c>
      <c r="EY22" s="247" t="s">
        <v>397</v>
      </c>
      <c r="EZ22" s="248" t="s">
        <v>398</v>
      </c>
      <c r="FA22" s="248" t="s">
        <v>399</v>
      </c>
      <c r="FB22" s="247" t="s">
        <v>465</v>
      </c>
      <c r="FC22" s="247" t="s">
        <v>465</v>
      </c>
      <c r="FD22" s="248" t="s">
        <v>465</v>
      </c>
      <c r="FE22" s="247" t="s">
        <v>465</v>
      </c>
      <c r="FF22" s="248" t="s">
        <v>465</v>
      </c>
      <c r="FG22" s="249" t="s">
        <v>465</v>
      </c>
      <c r="FH22" s="274" t="s">
        <v>703</v>
      </c>
    </row>
    <row r="23" spans="1:165" s="50" customFormat="1" ht="132.75" customHeight="1">
      <c r="A23" s="303" t="s">
        <v>830</v>
      </c>
      <c r="B23" s="271"/>
      <c r="C23" s="261" t="s">
        <v>461</v>
      </c>
      <c r="D23" s="263"/>
      <c r="E23" s="264" t="s">
        <v>460</v>
      </c>
      <c r="F23" s="254" t="s">
        <v>811</v>
      </c>
      <c r="G23" s="264" t="s">
        <v>464</v>
      </c>
      <c r="H23" s="264" t="s">
        <v>174</v>
      </c>
      <c r="I23" s="272" t="s">
        <v>85</v>
      </c>
      <c r="J23" s="272"/>
      <c r="K23" s="304" t="s">
        <v>406</v>
      </c>
      <c r="L23" s="305">
        <v>2018</v>
      </c>
      <c r="M23" s="256">
        <v>43831</v>
      </c>
      <c r="N23" s="256">
        <v>50770</v>
      </c>
      <c r="O23" s="306"/>
      <c r="P23" s="307">
        <v>3370307.5263157897</v>
      </c>
      <c r="Q23" s="308">
        <v>6740615.0526315793</v>
      </c>
      <c r="R23" s="308">
        <v>10110922.578947369</v>
      </c>
      <c r="S23" s="308">
        <v>13481230.105263159</v>
      </c>
      <c r="T23" s="308">
        <v>16851537.631578948</v>
      </c>
      <c r="U23" s="308">
        <v>20221845.157894738</v>
      </c>
      <c r="V23" s="308">
        <v>23592152.684210528</v>
      </c>
      <c r="W23" s="308">
        <v>26962460.210526317</v>
      </c>
      <c r="X23" s="308">
        <v>30332767.736842107</v>
      </c>
      <c r="Y23" s="308">
        <v>33703075.263157897</v>
      </c>
      <c r="Z23" s="308">
        <v>37073382.789473683</v>
      </c>
      <c r="AA23" s="308">
        <v>40443690.315789476</v>
      </c>
      <c r="AB23" s="308">
        <v>43813997.842105269</v>
      </c>
      <c r="AC23" s="308">
        <v>47184305.368421055</v>
      </c>
      <c r="AD23" s="308">
        <v>50554612.894736841</v>
      </c>
      <c r="AE23" s="308">
        <v>53924920.421052635</v>
      </c>
      <c r="AF23" s="308">
        <v>57295227.947368428</v>
      </c>
      <c r="AG23" s="308">
        <v>60665535.473684214</v>
      </c>
      <c r="AH23" s="308">
        <v>64035843</v>
      </c>
      <c r="AI23" s="308">
        <v>64035843</v>
      </c>
      <c r="AJ23" s="260" t="s">
        <v>850</v>
      </c>
      <c r="AK23" s="260">
        <v>1.2999999999999999E-2</v>
      </c>
      <c r="AL23" s="254" t="s">
        <v>850</v>
      </c>
      <c r="AM23" s="254" t="s">
        <v>466</v>
      </c>
      <c r="AN23" s="261" t="s">
        <v>243</v>
      </c>
      <c r="AO23" s="262" t="s">
        <v>322</v>
      </c>
      <c r="AP23" s="261" t="s">
        <v>467</v>
      </c>
      <c r="AQ23" s="261" t="s">
        <v>174</v>
      </c>
      <c r="AR23" s="264" t="s">
        <v>85</v>
      </c>
      <c r="AS23" s="261"/>
      <c r="AT23" s="272" t="s">
        <v>406</v>
      </c>
      <c r="AU23" s="272">
        <v>2018</v>
      </c>
      <c r="AV23" s="256">
        <v>43831</v>
      </c>
      <c r="AW23" s="256">
        <v>50770</v>
      </c>
      <c r="AX23" s="265"/>
      <c r="AY23" s="309">
        <v>1828664.39</v>
      </c>
      <c r="AZ23" s="309">
        <f t="shared" ref="AZ23:BQ23" si="0">AY23+1828664.39</f>
        <v>3657328.78</v>
      </c>
      <c r="BA23" s="309">
        <f t="shared" si="0"/>
        <v>5485993.1699999999</v>
      </c>
      <c r="BB23" s="309">
        <f t="shared" si="0"/>
        <v>7314657.5599999996</v>
      </c>
      <c r="BC23" s="309">
        <f t="shared" si="0"/>
        <v>9143321.9499999993</v>
      </c>
      <c r="BD23" s="309">
        <f t="shared" si="0"/>
        <v>10971986.34</v>
      </c>
      <c r="BE23" s="309">
        <f t="shared" si="0"/>
        <v>12800650.73</v>
      </c>
      <c r="BF23" s="309">
        <f t="shared" si="0"/>
        <v>14629315.120000001</v>
      </c>
      <c r="BG23" s="309">
        <f t="shared" si="0"/>
        <v>16457979.510000002</v>
      </c>
      <c r="BH23" s="309">
        <f t="shared" si="0"/>
        <v>18286643.900000002</v>
      </c>
      <c r="BI23" s="309">
        <f t="shared" si="0"/>
        <v>20115308.290000003</v>
      </c>
      <c r="BJ23" s="309">
        <f t="shared" si="0"/>
        <v>21943972.680000003</v>
      </c>
      <c r="BK23" s="309">
        <f t="shared" si="0"/>
        <v>23772637.070000004</v>
      </c>
      <c r="BL23" s="309">
        <f t="shared" si="0"/>
        <v>25601301.460000005</v>
      </c>
      <c r="BM23" s="309">
        <f t="shared" si="0"/>
        <v>27429965.850000005</v>
      </c>
      <c r="BN23" s="309">
        <f t="shared" si="0"/>
        <v>29258630.240000006</v>
      </c>
      <c r="BO23" s="309">
        <f t="shared" si="0"/>
        <v>31087294.630000006</v>
      </c>
      <c r="BP23" s="309">
        <f t="shared" si="0"/>
        <v>32915959.020000007</v>
      </c>
      <c r="BQ23" s="309">
        <f t="shared" si="0"/>
        <v>34744623.410000004</v>
      </c>
      <c r="BR23" s="309">
        <f>BQ23</f>
        <v>34744623.410000004</v>
      </c>
      <c r="BS23" s="266">
        <v>0</v>
      </c>
      <c r="BT23" s="266"/>
      <c r="BU23" s="266"/>
      <c r="BV23" s="266"/>
      <c r="BW23" s="266">
        <v>31643705578.11499</v>
      </c>
      <c r="BX23" s="266"/>
      <c r="BY23" s="266"/>
      <c r="BZ23" s="266"/>
      <c r="CA23" s="266">
        <v>32751235273.349014</v>
      </c>
      <c r="CB23" s="266"/>
      <c r="CC23" s="266"/>
      <c r="CD23" s="266"/>
      <c r="CE23" s="266">
        <v>33897528507.916225</v>
      </c>
      <c r="CF23" s="266"/>
      <c r="CG23" s="266"/>
      <c r="CH23" s="266"/>
      <c r="CI23" s="266">
        <v>35083942005.693291</v>
      </c>
      <c r="CJ23" s="266"/>
      <c r="CK23" s="266"/>
      <c r="CL23" s="266"/>
      <c r="CM23" s="266">
        <v>36311879975.892548</v>
      </c>
      <c r="CN23" s="266"/>
      <c r="CO23" s="266"/>
      <c r="CP23" s="266"/>
      <c r="CQ23" s="266">
        <v>37582795775.04879</v>
      </c>
      <c r="CR23" s="266"/>
      <c r="CS23" s="266"/>
      <c r="CT23" s="266"/>
      <c r="CU23" s="266">
        <v>38898193627.175499</v>
      </c>
      <c r="CV23" s="266"/>
      <c r="CW23" s="266"/>
      <c r="CX23" s="266"/>
      <c r="CY23" s="266">
        <v>40259630404.126633</v>
      </c>
      <c r="CZ23" s="266"/>
      <c r="DA23" s="266"/>
      <c r="DB23" s="266"/>
      <c r="DC23" s="266">
        <v>41668717468.271057</v>
      </c>
      <c r="DD23" s="266"/>
      <c r="DE23" s="266"/>
      <c r="DF23" s="266"/>
      <c r="DG23" s="266">
        <v>43127122579.660545</v>
      </c>
      <c r="DH23" s="266"/>
      <c r="DI23" s="266"/>
      <c r="DJ23" s="266"/>
      <c r="DK23" s="266">
        <v>44636571869.948662</v>
      </c>
      <c r="DL23" s="266"/>
      <c r="DM23" s="266"/>
      <c r="DN23" s="266"/>
      <c r="DO23" s="266">
        <v>46198851885.396866</v>
      </c>
      <c r="DP23" s="266"/>
      <c r="DQ23" s="266"/>
      <c r="DR23" s="266"/>
      <c r="DS23" s="266">
        <v>47815811701.385742</v>
      </c>
      <c r="DT23" s="266"/>
      <c r="DU23" s="266"/>
      <c r="DV23" s="266"/>
      <c r="DW23" s="266">
        <v>49489365110.93425</v>
      </c>
      <c r="DX23" s="266"/>
      <c r="DY23" s="266"/>
      <c r="DZ23" s="266"/>
      <c r="EA23" s="266">
        <v>51221492889.81694</v>
      </c>
      <c r="EB23" s="266"/>
      <c r="EC23" s="266"/>
      <c r="ED23" s="266"/>
      <c r="EE23" s="266">
        <v>53014245140.960526</v>
      </c>
      <c r="EF23" s="266"/>
      <c r="EG23" s="266"/>
      <c r="EH23" s="266"/>
      <c r="EI23" s="266">
        <v>54869743720.894142</v>
      </c>
      <c r="EJ23" s="266"/>
      <c r="EK23" s="266"/>
      <c r="EL23" s="266"/>
      <c r="EM23" s="266">
        <v>56790184751.125427</v>
      </c>
      <c r="EN23" s="266"/>
      <c r="EO23" s="266"/>
      <c r="EP23" s="266"/>
      <c r="EQ23" s="266">
        <v>58777841217.414818</v>
      </c>
      <c r="ER23" s="266"/>
      <c r="ES23" s="266"/>
      <c r="ET23" s="266"/>
      <c r="EU23" s="266">
        <v>563432534413.08325</v>
      </c>
      <c r="EV23" s="310" t="s">
        <v>470</v>
      </c>
      <c r="EW23" s="310" t="s">
        <v>471</v>
      </c>
      <c r="EX23" s="310" t="s">
        <v>472</v>
      </c>
      <c r="EY23" s="310" t="s">
        <v>473</v>
      </c>
      <c r="EZ23" s="310" t="s">
        <v>474</v>
      </c>
      <c r="FA23" s="310" t="s">
        <v>475</v>
      </c>
      <c r="FB23" s="310" t="s">
        <v>877</v>
      </c>
      <c r="FC23" s="310" t="s">
        <v>878</v>
      </c>
      <c r="FD23" s="310" t="s">
        <v>879</v>
      </c>
      <c r="FE23" s="310" t="s">
        <v>880</v>
      </c>
      <c r="FF23" s="311" t="s">
        <v>881</v>
      </c>
      <c r="FG23" s="312" t="s">
        <v>882</v>
      </c>
      <c r="FH23" s="274" t="s">
        <v>703</v>
      </c>
    </row>
    <row r="24" spans="1:165" s="50" customFormat="1" ht="105" customHeight="1">
      <c r="A24" s="303" t="s">
        <v>830</v>
      </c>
      <c r="B24" s="271"/>
      <c r="C24" s="261" t="s">
        <v>461</v>
      </c>
      <c r="D24" s="263"/>
      <c r="E24" s="264" t="s">
        <v>460</v>
      </c>
      <c r="F24" s="254" t="s">
        <v>811</v>
      </c>
      <c r="G24" s="264" t="s">
        <v>464</v>
      </c>
      <c r="H24" s="264" t="s">
        <v>174</v>
      </c>
      <c r="I24" s="272" t="s">
        <v>85</v>
      </c>
      <c r="J24" s="272"/>
      <c r="K24" s="304" t="s">
        <v>406</v>
      </c>
      <c r="L24" s="305">
        <v>2018</v>
      </c>
      <c r="M24" s="256">
        <v>43831</v>
      </c>
      <c r="N24" s="256">
        <v>50770</v>
      </c>
      <c r="O24" s="306"/>
      <c r="P24" s="307">
        <v>3370307.5263157897</v>
      </c>
      <c r="Q24" s="308">
        <v>6740615.0526315793</v>
      </c>
      <c r="R24" s="308">
        <v>10110922.578947369</v>
      </c>
      <c r="S24" s="308">
        <v>13481230.105263159</v>
      </c>
      <c r="T24" s="308">
        <v>16851537.631578948</v>
      </c>
      <c r="U24" s="308">
        <v>20221845.157894738</v>
      </c>
      <c r="V24" s="308">
        <v>23592152.684210528</v>
      </c>
      <c r="W24" s="308">
        <v>26962460.210526317</v>
      </c>
      <c r="X24" s="308">
        <v>30332767.736842107</v>
      </c>
      <c r="Y24" s="308">
        <v>33703075.263157897</v>
      </c>
      <c r="Z24" s="308">
        <v>37073382.789473683</v>
      </c>
      <c r="AA24" s="308">
        <v>40443690.315789476</v>
      </c>
      <c r="AB24" s="308">
        <v>43813997.842105269</v>
      </c>
      <c r="AC24" s="308">
        <v>47184305.368421055</v>
      </c>
      <c r="AD24" s="308">
        <v>50554612.894736841</v>
      </c>
      <c r="AE24" s="308">
        <v>53924920.421052635</v>
      </c>
      <c r="AF24" s="308">
        <v>57295227.947368428</v>
      </c>
      <c r="AG24" s="308">
        <v>60665535.473684214</v>
      </c>
      <c r="AH24" s="308">
        <v>64035843</v>
      </c>
      <c r="AI24" s="308">
        <v>64035843</v>
      </c>
      <c r="AJ24" s="260" t="s">
        <v>462</v>
      </c>
      <c r="AK24" s="260">
        <v>1.4E-2</v>
      </c>
      <c r="AL24" s="264" t="s">
        <v>468</v>
      </c>
      <c r="AM24" s="254" t="s">
        <v>469</v>
      </c>
      <c r="AN24" s="261" t="s">
        <v>243</v>
      </c>
      <c r="AO24" s="262" t="s">
        <v>322</v>
      </c>
      <c r="AP24" s="261" t="s">
        <v>467</v>
      </c>
      <c r="AQ24" s="272" t="s">
        <v>174</v>
      </c>
      <c r="AR24" s="264" t="s">
        <v>85</v>
      </c>
      <c r="AS24" s="261"/>
      <c r="AT24" s="313" t="s">
        <v>406</v>
      </c>
      <c r="AU24" s="254">
        <v>2018</v>
      </c>
      <c r="AV24" s="256">
        <v>43831</v>
      </c>
      <c r="AW24" s="256">
        <v>50770</v>
      </c>
      <c r="AX24" s="314"/>
      <c r="AY24" s="315">
        <v>1451175.4210526317</v>
      </c>
      <c r="AZ24" s="315">
        <v>2902350.8421052634</v>
      </c>
      <c r="BA24" s="315">
        <v>4353526.2631578948</v>
      </c>
      <c r="BB24" s="315">
        <v>5804701.6842105268</v>
      </c>
      <c r="BC24" s="315">
        <v>7255877.1052631587</v>
      </c>
      <c r="BD24" s="316">
        <v>8707052.5263157897</v>
      </c>
      <c r="BE24" s="315">
        <v>10158227.947368423</v>
      </c>
      <c r="BF24" s="315">
        <v>11609403.368421054</v>
      </c>
      <c r="BG24" s="315">
        <v>13060578.789473685</v>
      </c>
      <c r="BH24" s="315">
        <v>14511754.210526317</v>
      </c>
      <c r="BI24" s="315">
        <v>15962929.631578948</v>
      </c>
      <c r="BJ24" s="315">
        <v>17414105.052631579</v>
      </c>
      <c r="BK24" s="315">
        <v>18865280.47368421</v>
      </c>
      <c r="BL24" s="316">
        <v>20316455.894736845</v>
      </c>
      <c r="BM24" s="316">
        <v>21767631.315789476</v>
      </c>
      <c r="BN24" s="316">
        <v>23218806.736842107</v>
      </c>
      <c r="BO24" s="316">
        <v>24669982.157894738</v>
      </c>
      <c r="BP24" s="316">
        <v>26121157.578947369</v>
      </c>
      <c r="BQ24" s="316">
        <v>27572333.000000004</v>
      </c>
      <c r="BR24" s="317">
        <v>27572333</v>
      </c>
      <c r="BS24" s="266">
        <v>0</v>
      </c>
      <c r="BT24" s="266"/>
      <c r="BU24" s="266"/>
      <c r="BV24" s="266"/>
      <c r="BW24" s="266">
        <v>31643705578.11499</v>
      </c>
      <c r="BX24" s="266"/>
      <c r="BY24" s="266"/>
      <c r="BZ24" s="266"/>
      <c r="CA24" s="266">
        <v>32751235273.349014</v>
      </c>
      <c r="CB24" s="266"/>
      <c r="CC24" s="266"/>
      <c r="CD24" s="266"/>
      <c r="CE24" s="266">
        <v>33897528507.916225</v>
      </c>
      <c r="CF24" s="266"/>
      <c r="CG24" s="266"/>
      <c r="CH24" s="266"/>
      <c r="CI24" s="266">
        <v>35083942005.693291</v>
      </c>
      <c r="CJ24" s="266"/>
      <c r="CK24" s="266"/>
      <c r="CL24" s="266"/>
      <c r="CM24" s="266">
        <v>36311879975.892548</v>
      </c>
      <c r="CN24" s="266"/>
      <c r="CO24" s="266"/>
      <c r="CP24" s="266"/>
      <c r="CQ24" s="266">
        <v>37582795775.04879</v>
      </c>
      <c r="CR24" s="266"/>
      <c r="CS24" s="266"/>
      <c r="CT24" s="266"/>
      <c r="CU24" s="266">
        <v>38898193627.175499</v>
      </c>
      <c r="CV24" s="266"/>
      <c r="CW24" s="266"/>
      <c r="CX24" s="266"/>
      <c r="CY24" s="266">
        <v>40259630404.126633</v>
      </c>
      <c r="CZ24" s="266"/>
      <c r="DA24" s="266"/>
      <c r="DB24" s="266"/>
      <c r="DC24" s="266">
        <v>41668717468.271057</v>
      </c>
      <c r="DD24" s="266"/>
      <c r="DE24" s="266"/>
      <c r="DF24" s="266"/>
      <c r="DG24" s="266">
        <v>43127122579.660545</v>
      </c>
      <c r="DH24" s="266"/>
      <c r="DI24" s="266"/>
      <c r="DJ24" s="266"/>
      <c r="DK24" s="266">
        <v>44636571869.948662</v>
      </c>
      <c r="DL24" s="266"/>
      <c r="DM24" s="266"/>
      <c r="DN24" s="266"/>
      <c r="DO24" s="266">
        <v>46198851885.396866</v>
      </c>
      <c r="DP24" s="266"/>
      <c r="DQ24" s="266"/>
      <c r="DR24" s="266"/>
      <c r="DS24" s="266">
        <v>47815811701.385742</v>
      </c>
      <c r="DT24" s="266"/>
      <c r="DU24" s="266"/>
      <c r="DV24" s="266"/>
      <c r="DW24" s="266">
        <v>49489365110.93425</v>
      </c>
      <c r="DX24" s="266"/>
      <c r="DY24" s="266"/>
      <c r="DZ24" s="266"/>
      <c r="EA24" s="266">
        <v>51221492889.81694</v>
      </c>
      <c r="EB24" s="266"/>
      <c r="EC24" s="266"/>
      <c r="ED24" s="266"/>
      <c r="EE24" s="266">
        <v>53014245140.960526</v>
      </c>
      <c r="EF24" s="266"/>
      <c r="EG24" s="266"/>
      <c r="EH24" s="266"/>
      <c r="EI24" s="266">
        <v>54869743720.894142</v>
      </c>
      <c r="EJ24" s="266"/>
      <c r="EK24" s="266"/>
      <c r="EL24" s="266"/>
      <c r="EM24" s="266">
        <v>56790184751.125427</v>
      </c>
      <c r="EN24" s="266"/>
      <c r="EO24" s="266"/>
      <c r="EP24" s="266"/>
      <c r="EQ24" s="266">
        <v>58777841217.414818</v>
      </c>
      <c r="ER24" s="266"/>
      <c r="ES24" s="266"/>
      <c r="ET24" s="266"/>
      <c r="EU24" s="266">
        <v>563432534413.08325</v>
      </c>
      <c r="EV24" s="310" t="s">
        <v>470</v>
      </c>
      <c r="EW24" s="310" t="s">
        <v>471</v>
      </c>
      <c r="EX24" s="310" t="s">
        <v>472</v>
      </c>
      <c r="EY24" s="310" t="s">
        <v>473</v>
      </c>
      <c r="EZ24" s="310" t="s">
        <v>474</v>
      </c>
      <c r="FA24" s="310" t="s">
        <v>475</v>
      </c>
      <c r="FB24" s="310" t="s">
        <v>476</v>
      </c>
      <c r="FC24" s="310" t="s">
        <v>477</v>
      </c>
      <c r="FD24" s="310" t="s">
        <v>478</v>
      </c>
      <c r="FE24" s="310" t="s">
        <v>479</v>
      </c>
      <c r="FF24" s="311" t="s">
        <v>480</v>
      </c>
      <c r="FG24" s="312" t="s">
        <v>481</v>
      </c>
      <c r="FH24" s="274" t="s">
        <v>703</v>
      </c>
    </row>
    <row r="25" spans="1:165" s="50" customFormat="1" ht="132">
      <c r="A25" s="303" t="s">
        <v>830</v>
      </c>
      <c r="B25" s="271"/>
      <c r="C25" s="261" t="s">
        <v>461</v>
      </c>
      <c r="D25" s="263"/>
      <c r="E25" s="264" t="s">
        <v>460</v>
      </c>
      <c r="F25" s="254" t="s">
        <v>811</v>
      </c>
      <c r="G25" s="264" t="s">
        <v>464</v>
      </c>
      <c r="H25" s="264" t="s">
        <v>174</v>
      </c>
      <c r="I25" s="272" t="s">
        <v>85</v>
      </c>
      <c r="J25" s="272"/>
      <c r="K25" s="304" t="s">
        <v>406</v>
      </c>
      <c r="L25" s="305">
        <v>2018</v>
      </c>
      <c r="M25" s="256">
        <v>43831</v>
      </c>
      <c r="N25" s="256">
        <v>50770</v>
      </c>
      <c r="O25" s="306"/>
      <c r="P25" s="307">
        <v>3370307.5263157897</v>
      </c>
      <c r="Q25" s="308">
        <v>6740615.0526315793</v>
      </c>
      <c r="R25" s="308">
        <v>10110922.578947369</v>
      </c>
      <c r="S25" s="308">
        <v>13481230.105263159</v>
      </c>
      <c r="T25" s="308">
        <v>16851537.631578948</v>
      </c>
      <c r="U25" s="308">
        <v>20221845.157894738</v>
      </c>
      <c r="V25" s="308">
        <v>23592152.684210528</v>
      </c>
      <c r="W25" s="308">
        <v>26962460.210526317</v>
      </c>
      <c r="X25" s="308">
        <v>30332767.736842107</v>
      </c>
      <c r="Y25" s="308">
        <v>33703075.263157897</v>
      </c>
      <c r="Z25" s="308">
        <v>37073382.789473683</v>
      </c>
      <c r="AA25" s="308">
        <v>40443690.315789476</v>
      </c>
      <c r="AB25" s="308">
        <v>43813997.842105269</v>
      </c>
      <c r="AC25" s="308">
        <v>47184305.368421055</v>
      </c>
      <c r="AD25" s="308">
        <v>50554612.894736841</v>
      </c>
      <c r="AE25" s="308">
        <v>53924920.421052635</v>
      </c>
      <c r="AF25" s="308">
        <v>57295227.947368428</v>
      </c>
      <c r="AG25" s="308">
        <v>60665535.473684214</v>
      </c>
      <c r="AH25" s="308">
        <v>64035843</v>
      </c>
      <c r="AI25" s="308">
        <v>64035843</v>
      </c>
      <c r="AJ25" s="260" t="s">
        <v>482</v>
      </c>
      <c r="AK25" s="260">
        <v>1.2999999999999999E-2</v>
      </c>
      <c r="AL25" s="254" t="s">
        <v>483</v>
      </c>
      <c r="AM25" s="254" t="s">
        <v>812</v>
      </c>
      <c r="AN25" s="261" t="s">
        <v>237</v>
      </c>
      <c r="AO25" s="262" t="s">
        <v>286</v>
      </c>
      <c r="AP25" s="263" t="s">
        <v>202</v>
      </c>
      <c r="AQ25" s="261" t="s">
        <v>173</v>
      </c>
      <c r="AR25" s="264" t="s">
        <v>85</v>
      </c>
      <c r="AS25" s="261"/>
      <c r="AT25" s="272">
        <v>0</v>
      </c>
      <c r="AU25" s="272">
        <v>2018</v>
      </c>
      <c r="AV25" s="256">
        <v>43831</v>
      </c>
      <c r="AW25" s="256">
        <v>50770</v>
      </c>
      <c r="AX25" s="318"/>
      <c r="AY25" s="318">
        <v>40</v>
      </c>
      <c r="AZ25" s="318">
        <v>80</v>
      </c>
      <c r="BA25" s="318">
        <v>120</v>
      </c>
      <c r="BB25" s="318">
        <v>160</v>
      </c>
      <c r="BC25" s="318">
        <v>200</v>
      </c>
      <c r="BD25" s="318">
        <v>240</v>
      </c>
      <c r="BE25" s="318">
        <v>280</v>
      </c>
      <c r="BF25" s="318">
        <v>320</v>
      </c>
      <c r="BG25" s="318">
        <v>360</v>
      </c>
      <c r="BH25" s="318">
        <v>400</v>
      </c>
      <c r="BI25" s="318">
        <v>440</v>
      </c>
      <c r="BJ25" s="318">
        <v>480</v>
      </c>
      <c r="BK25" s="318">
        <v>520</v>
      </c>
      <c r="BL25" s="318">
        <v>560</v>
      </c>
      <c r="BM25" s="318">
        <v>600</v>
      </c>
      <c r="BN25" s="318">
        <v>640</v>
      </c>
      <c r="BO25" s="318">
        <v>680</v>
      </c>
      <c r="BP25" s="318">
        <v>720</v>
      </c>
      <c r="BQ25" s="318">
        <v>760</v>
      </c>
      <c r="BR25" s="258">
        <v>760</v>
      </c>
      <c r="BS25" s="266">
        <v>0</v>
      </c>
      <c r="BT25" s="266"/>
      <c r="BU25" s="266"/>
      <c r="BV25" s="266"/>
      <c r="BW25" s="266">
        <v>404369052.63157886</v>
      </c>
      <c r="BX25" s="266"/>
      <c r="BY25" s="266"/>
      <c r="BZ25" s="266"/>
      <c r="CA25" s="266">
        <v>418521969.47368413</v>
      </c>
      <c r="CB25" s="266"/>
      <c r="CC25" s="266"/>
      <c r="CD25" s="266"/>
      <c r="CE25" s="266">
        <v>433170238.40526301</v>
      </c>
      <c r="CF25" s="266"/>
      <c r="CG25" s="266"/>
      <c r="CH25" s="266"/>
      <c r="CI25" s="266">
        <v>448331196.74944717</v>
      </c>
      <c r="CJ25" s="266"/>
      <c r="CK25" s="266"/>
      <c r="CL25" s="266"/>
      <c r="CM25" s="266">
        <v>464022788.63567775</v>
      </c>
      <c r="CN25" s="266"/>
      <c r="CO25" s="266"/>
      <c r="CP25" s="266"/>
      <c r="CQ25" s="266">
        <v>480263586.23792654</v>
      </c>
      <c r="CR25" s="266"/>
      <c r="CS25" s="266"/>
      <c r="CT25" s="266"/>
      <c r="CU25" s="266">
        <v>497072811.7562539</v>
      </c>
      <c r="CV25" s="266"/>
      <c r="CW25" s="266"/>
      <c r="CX25" s="266"/>
      <c r="CY25" s="266">
        <v>514470360.1677227</v>
      </c>
      <c r="CZ25" s="266"/>
      <c r="DA25" s="266"/>
      <c r="DB25" s="266"/>
      <c r="DC25" s="266">
        <v>532476822.77359289</v>
      </c>
      <c r="DD25" s="266"/>
      <c r="DE25" s="266"/>
      <c r="DF25" s="266"/>
      <c r="DG25" s="266">
        <v>551113511.57066858</v>
      </c>
      <c r="DH25" s="266"/>
      <c r="DI25" s="266"/>
      <c r="DJ25" s="266"/>
      <c r="DK25" s="266">
        <v>570402484.47564209</v>
      </c>
      <c r="DL25" s="266"/>
      <c r="DM25" s="266"/>
      <c r="DN25" s="266"/>
      <c r="DO25" s="266">
        <v>590366571.43228948</v>
      </c>
      <c r="DP25" s="266"/>
      <c r="DQ25" s="266"/>
      <c r="DR25" s="266"/>
      <c r="DS25" s="266">
        <v>611029401.43241954</v>
      </c>
      <c r="DT25" s="266"/>
      <c r="DU25" s="266"/>
      <c r="DV25" s="266"/>
      <c r="DW25" s="266">
        <v>632415430.4825542</v>
      </c>
      <c r="DX25" s="266"/>
      <c r="DY25" s="266"/>
      <c r="DZ25" s="266"/>
      <c r="EA25" s="266">
        <v>654549970.5494436</v>
      </c>
      <c r="EB25" s="266"/>
      <c r="EC25" s="266"/>
      <c r="ED25" s="266"/>
      <c r="EE25" s="266">
        <v>677459219.5186739</v>
      </c>
      <c r="EF25" s="266"/>
      <c r="EG25" s="266"/>
      <c r="EH25" s="266"/>
      <c r="EI25" s="266">
        <v>701170292.20182753</v>
      </c>
      <c r="EJ25" s="266"/>
      <c r="EK25" s="266"/>
      <c r="EL25" s="266"/>
      <c r="EM25" s="266">
        <v>725711252.42889142</v>
      </c>
      <c r="EN25" s="266"/>
      <c r="EO25" s="266"/>
      <c r="EP25" s="266"/>
      <c r="EQ25" s="266">
        <v>751111146.26390254</v>
      </c>
      <c r="ER25" s="266"/>
      <c r="ES25" s="266"/>
      <c r="ET25" s="266"/>
      <c r="EU25" s="266">
        <v>7200000000</v>
      </c>
      <c r="EV25" s="310" t="s">
        <v>490</v>
      </c>
      <c r="EW25" s="310" t="s">
        <v>491</v>
      </c>
      <c r="EX25" s="310" t="s">
        <v>492</v>
      </c>
      <c r="EY25" s="310" t="s">
        <v>493</v>
      </c>
      <c r="EZ25" s="310" t="s">
        <v>494</v>
      </c>
      <c r="FA25" s="310" t="s">
        <v>495</v>
      </c>
      <c r="FB25" s="310" t="s">
        <v>484</v>
      </c>
      <c r="FC25" s="310" t="s">
        <v>485</v>
      </c>
      <c r="FD25" s="310" t="s">
        <v>486</v>
      </c>
      <c r="FE25" s="310" t="s">
        <v>487</v>
      </c>
      <c r="FF25" s="311" t="s">
        <v>488</v>
      </c>
      <c r="FG25" s="312" t="s">
        <v>489</v>
      </c>
      <c r="FH25" s="274" t="s">
        <v>703</v>
      </c>
    </row>
    <row r="26" spans="1:165" s="50" customFormat="1" ht="214.5">
      <c r="A26" s="303" t="s">
        <v>830</v>
      </c>
      <c r="B26" s="271"/>
      <c r="C26" s="261" t="s">
        <v>461</v>
      </c>
      <c r="D26" s="263"/>
      <c r="E26" s="264" t="s">
        <v>460</v>
      </c>
      <c r="F26" s="254" t="s">
        <v>811</v>
      </c>
      <c r="G26" s="264" t="s">
        <v>464</v>
      </c>
      <c r="H26" s="264" t="s">
        <v>174</v>
      </c>
      <c r="I26" s="272" t="s">
        <v>85</v>
      </c>
      <c r="J26" s="272"/>
      <c r="K26" s="304" t="s">
        <v>406</v>
      </c>
      <c r="L26" s="305">
        <v>2018</v>
      </c>
      <c r="M26" s="256">
        <v>43831</v>
      </c>
      <c r="N26" s="256">
        <v>50770</v>
      </c>
      <c r="O26" s="306"/>
      <c r="P26" s="307">
        <v>3370307.5263157897</v>
      </c>
      <c r="Q26" s="308">
        <v>6740615.0526315793</v>
      </c>
      <c r="R26" s="308">
        <v>10110922.578947369</v>
      </c>
      <c r="S26" s="308">
        <v>13481230.105263159</v>
      </c>
      <c r="T26" s="308">
        <v>16851537.631578948</v>
      </c>
      <c r="U26" s="308">
        <v>20221845.157894738</v>
      </c>
      <c r="V26" s="308">
        <v>23592152.684210528</v>
      </c>
      <c r="W26" s="308">
        <v>26962460.210526317</v>
      </c>
      <c r="X26" s="308">
        <v>30332767.736842107</v>
      </c>
      <c r="Y26" s="308">
        <v>33703075.263157897</v>
      </c>
      <c r="Z26" s="308">
        <v>37073382.789473683</v>
      </c>
      <c r="AA26" s="308">
        <v>40443690.315789476</v>
      </c>
      <c r="AB26" s="308">
        <v>43813997.842105269</v>
      </c>
      <c r="AC26" s="308">
        <v>47184305.368421055</v>
      </c>
      <c r="AD26" s="308">
        <v>50554612.894736841</v>
      </c>
      <c r="AE26" s="308">
        <v>53924920.421052635</v>
      </c>
      <c r="AF26" s="308">
        <v>57295227.947368428</v>
      </c>
      <c r="AG26" s="308">
        <v>60665535.473684214</v>
      </c>
      <c r="AH26" s="308">
        <v>64035843</v>
      </c>
      <c r="AI26" s="308">
        <v>64035843</v>
      </c>
      <c r="AJ26" s="260" t="s">
        <v>851</v>
      </c>
      <c r="AK26" s="260">
        <v>1.2999999999999999E-2</v>
      </c>
      <c r="AL26" s="254" t="s">
        <v>851</v>
      </c>
      <c r="AM26" s="254" t="s">
        <v>813</v>
      </c>
      <c r="AN26" s="261" t="s">
        <v>237</v>
      </c>
      <c r="AO26" s="262" t="s">
        <v>286</v>
      </c>
      <c r="AP26" s="263" t="s">
        <v>202</v>
      </c>
      <c r="AQ26" s="272" t="s">
        <v>172</v>
      </c>
      <c r="AR26" s="264" t="s">
        <v>85</v>
      </c>
      <c r="AS26" s="261"/>
      <c r="AT26" s="272">
        <v>0</v>
      </c>
      <c r="AU26" s="272">
        <v>2018</v>
      </c>
      <c r="AV26" s="256">
        <v>43831</v>
      </c>
      <c r="AW26" s="256">
        <v>50770</v>
      </c>
      <c r="AX26" s="265"/>
      <c r="AY26" s="265">
        <v>0</v>
      </c>
      <c r="AZ26" s="265" t="s">
        <v>393</v>
      </c>
      <c r="BA26" s="265" t="s">
        <v>393</v>
      </c>
      <c r="BB26" s="265" t="s">
        <v>393</v>
      </c>
      <c r="BC26" s="265" t="s">
        <v>393</v>
      </c>
      <c r="BD26" s="265" t="s">
        <v>393</v>
      </c>
      <c r="BE26" s="265" t="s">
        <v>393</v>
      </c>
      <c r="BF26" s="265" t="s">
        <v>393</v>
      </c>
      <c r="BG26" s="265" t="s">
        <v>393</v>
      </c>
      <c r="BH26" s="265" t="s">
        <v>393</v>
      </c>
      <c r="BI26" s="265" t="s">
        <v>393</v>
      </c>
      <c r="BJ26" s="265" t="s">
        <v>393</v>
      </c>
      <c r="BK26" s="265" t="s">
        <v>393</v>
      </c>
      <c r="BL26" s="265" t="s">
        <v>393</v>
      </c>
      <c r="BM26" s="265" t="s">
        <v>393</v>
      </c>
      <c r="BN26" s="265" t="s">
        <v>393</v>
      </c>
      <c r="BO26" s="265" t="s">
        <v>393</v>
      </c>
      <c r="BP26" s="265" t="s">
        <v>393</v>
      </c>
      <c r="BQ26" s="265" t="s">
        <v>393</v>
      </c>
      <c r="BR26" s="265" t="s">
        <v>393</v>
      </c>
      <c r="BS26" s="266">
        <v>0</v>
      </c>
      <c r="BT26" s="266"/>
      <c r="BU26" s="266"/>
      <c r="BV26" s="266"/>
      <c r="BW26" s="266">
        <v>31643705578.11499</v>
      </c>
      <c r="BX26" s="266"/>
      <c r="BY26" s="266"/>
      <c r="BZ26" s="266"/>
      <c r="CA26" s="266">
        <v>32751235273.349014</v>
      </c>
      <c r="CB26" s="266"/>
      <c r="CC26" s="266"/>
      <c r="CD26" s="266"/>
      <c r="CE26" s="266">
        <v>33897528507.916225</v>
      </c>
      <c r="CF26" s="266"/>
      <c r="CG26" s="266"/>
      <c r="CH26" s="266"/>
      <c r="CI26" s="266">
        <v>35083942005.693291</v>
      </c>
      <c r="CJ26" s="266"/>
      <c r="CK26" s="266"/>
      <c r="CL26" s="266"/>
      <c r="CM26" s="266">
        <v>36311879975.892548</v>
      </c>
      <c r="CN26" s="266"/>
      <c r="CO26" s="266"/>
      <c r="CP26" s="266"/>
      <c r="CQ26" s="266">
        <v>37582795775.04879</v>
      </c>
      <c r="CR26" s="266"/>
      <c r="CS26" s="266"/>
      <c r="CT26" s="266"/>
      <c r="CU26" s="266">
        <v>38898193627.175499</v>
      </c>
      <c r="CV26" s="266"/>
      <c r="CW26" s="266"/>
      <c r="CX26" s="266"/>
      <c r="CY26" s="266">
        <v>40259630404.126633</v>
      </c>
      <c r="CZ26" s="266"/>
      <c r="DA26" s="266"/>
      <c r="DB26" s="266"/>
      <c r="DC26" s="266">
        <v>41668717468.271057</v>
      </c>
      <c r="DD26" s="266"/>
      <c r="DE26" s="266"/>
      <c r="DF26" s="266"/>
      <c r="DG26" s="266">
        <v>43127122579.660545</v>
      </c>
      <c r="DH26" s="266"/>
      <c r="DI26" s="266"/>
      <c r="DJ26" s="266"/>
      <c r="DK26" s="266">
        <v>44636571869.948662</v>
      </c>
      <c r="DL26" s="266"/>
      <c r="DM26" s="266"/>
      <c r="DN26" s="266"/>
      <c r="DO26" s="266">
        <v>46198851885.396866</v>
      </c>
      <c r="DP26" s="266"/>
      <c r="DQ26" s="266"/>
      <c r="DR26" s="266"/>
      <c r="DS26" s="266">
        <v>47815811701.385742</v>
      </c>
      <c r="DT26" s="266"/>
      <c r="DU26" s="266"/>
      <c r="DV26" s="266"/>
      <c r="DW26" s="266">
        <v>49489365110.93425</v>
      </c>
      <c r="DX26" s="266"/>
      <c r="DY26" s="266"/>
      <c r="DZ26" s="266"/>
      <c r="EA26" s="266">
        <v>51221492889.81694</v>
      </c>
      <c r="EB26" s="266"/>
      <c r="EC26" s="266"/>
      <c r="ED26" s="266"/>
      <c r="EE26" s="266">
        <v>53014245140.960526</v>
      </c>
      <c r="EF26" s="266"/>
      <c r="EG26" s="266"/>
      <c r="EH26" s="266"/>
      <c r="EI26" s="266">
        <v>54869743720.894142</v>
      </c>
      <c r="EJ26" s="266"/>
      <c r="EK26" s="266"/>
      <c r="EL26" s="266"/>
      <c r="EM26" s="266">
        <v>56790184751.125427</v>
      </c>
      <c r="EN26" s="266"/>
      <c r="EO26" s="266"/>
      <c r="EP26" s="266"/>
      <c r="EQ26" s="266">
        <v>58777841217.414818</v>
      </c>
      <c r="ER26" s="266"/>
      <c r="ES26" s="266"/>
      <c r="ET26" s="266"/>
      <c r="EU26" s="266">
        <v>563432534413.08325</v>
      </c>
      <c r="EV26" s="310" t="s">
        <v>470</v>
      </c>
      <c r="EW26" s="310" t="s">
        <v>471</v>
      </c>
      <c r="EX26" s="310" t="s">
        <v>472</v>
      </c>
      <c r="EY26" s="310" t="s">
        <v>473</v>
      </c>
      <c r="EZ26" s="310" t="s">
        <v>474</v>
      </c>
      <c r="FA26" s="310" t="s">
        <v>475</v>
      </c>
      <c r="FB26" s="310" t="s">
        <v>877</v>
      </c>
      <c r="FC26" s="310" t="s">
        <v>878</v>
      </c>
      <c r="FD26" s="310" t="s">
        <v>885</v>
      </c>
      <c r="FE26" s="310" t="s">
        <v>880</v>
      </c>
      <c r="FF26" s="311" t="s">
        <v>881</v>
      </c>
      <c r="FG26" s="312" t="s">
        <v>882</v>
      </c>
      <c r="FH26" s="274" t="s">
        <v>703</v>
      </c>
    </row>
    <row r="27" spans="1:165" s="50" customFormat="1" ht="192.75" customHeight="1">
      <c r="A27" s="303" t="s">
        <v>830</v>
      </c>
      <c r="B27" s="271"/>
      <c r="C27" s="261" t="s">
        <v>461</v>
      </c>
      <c r="D27" s="263"/>
      <c r="E27" s="264" t="s">
        <v>460</v>
      </c>
      <c r="F27" s="254" t="s">
        <v>811</v>
      </c>
      <c r="G27" s="264" t="s">
        <v>464</v>
      </c>
      <c r="H27" s="264" t="s">
        <v>174</v>
      </c>
      <c r="I27" s="272" t="s">
        <v>85</v>
      </c>
      <c r="J27" s="272"/>
      <c r="K27" s="304" t="s">
        <v>406</v>
      </c>
      <c r="L27" s="305">
        <v>2018</v>
      </c>
      <c r="M27" s="256">
        <v>43831</v>
      </c>
      <c r="N27" s="256">
        <v>50770</v>
      </c>
      <c r="O27" s="306"/>
      <c r="P27" s="307">
        <v>3370307.5263157897</v>
      </c>
      <c r="Q27" s="308">
        <v>6740615.0526315793</v>
      </c>
      <c r="R27" s="308">
        <v>10110922.578947369</v>
      </c>
      <c r="S27" s="308">
        <v>13481230.105263159</v>
      </c>
      <c r="T27" s="308">
        <v>16851537.631578948</v>
      </c>
      <c r="U27" s="308">
        <v>20221845.157894738</v>
      </c>
      <c r="V27" s="308">
        <v>23592152.684210528</v>
      </c>
      <c r="W27" s="308">
        <v>26962460.210526317</v>
      </c>
      <c r="X27" s="308">
        <v>30332767.736842107</v>
      </c>
      <c r="Y27" s="308">
        <v>33703075.263157897</v>
      </c>
      <c r="Z27" s="308">
        <v>37073382.789473683</v>
      </c>
      <c r="AA27" s="308">
        <v>40443690.315789476</v>
      </c>
      <c r="AB27" s="308">
        <v>43813997.842105269</v>
      </c>
      <c r="AC27" s="308">
        <v>47184305.368421055</v>
      </c>
      <c r="AD27" s="308">
        <v>50554612.894736841</v>
      </c>
      <c r="AE27" s="308">
        <v>53924920.421052635</v>
      </c>
      <c r="AF27" s="308">
        <v>57295227.947368428</v>
      </c>
      <c r="AG27" s="308">
        <v>60665535.473684214</v>
      </c>
      <c r="AH27" s="308">
        <v>64035843</v>
      </c>
      <c r="AI27" s="308">
        <v>64035843</v>
      </c>
      <c r="AJ27" s="260" t="s">
        <v>496</v>
      </c>
      <c r="AK27" s="260">
        <v>1.2999999999999999E-2</v>
      </c>
      <c r="AL27" s="254" t="s">
        <v>497</v>
      </c>
      <c r="AM27" s="254" t="s">
        <v>814</v>
      </c>
      <c r="AN27" s="319" t="s">
        <v>243</v>
      </c>
      <c r="AO27" s="262" t="s">
        <v>322</v>
      </c>
      <c r="AP27" s="263" t="s">
        <v>203</v>
      </c>
      <c r="AQ27" s="272" t="s">
        <v>173</v>
      </c>
      <c r="AR27" s="264" t="s">
        <v>85</v>
      </c>
      <c r="AS27" s="261"/>
      <c r="AT27" s="272">
        <v>0</v>
      </c>
      <c r="AU27" s="272">
        <v>2018</v>
      </c>
      <c r="AV27" s="256">
        <v>43831</v>
      </c>
      <c r="AW27" s="256">
        <v>50770</v>
      </c>
      <c r="AX27" s="265"/>
      <c r="AY27" s="255">
        <v>10000</v>
      </c>
      <c r="AZ27" s="255">
        <v>20000</v>
      </c>
      <c r="BA27" s="255">
        <v>30000</v>
      </c>
      <c r="BB27" s="255">
        <v>40000</v>
      </c>
      <c r="BC27" s="255">
        <v>50000</v>
      </c>
      <c r="BD27" s="255">
        <v>60000</v>
      </c>
      <c r="BE27" s="255">
        <v>70000</v>
      </c>
      <c r="BF27" s="255">
        <v>80000</v>
      </c>
      <c r="BG27" s="255">
        <v>90000</v>
      </c>
      <c r="BH27" s="255">
        <v>100000</v>
      </c>
      <c r="BI27" s="255">
        <v>110000</v>
      </c>
      <c r="BJ27" s="255">
        <v>120000</v>
      </c>
      <c r="BK27" s="255">
        <v>130000</v>
      </c>
      <c r="BL27" s="255">
        <v>140000</v>
      </c>
      <c r="BM27" s="255">
        <v>150000</v>
      </c>
      <c r="BN27" s="255">
        <v>160000</v>
      </c>
      <c r="BO27" s="255">
        <v>170000</v>
      </c>
      <c r="BP27" s="255">
        <v>180000</v>
      </c>
      <c r="BQ27" s="255">
        <v>190000</v>
      </c>
      <c r="BR27" s="320">
        <v>190000</v>
      </c>
      <c r="BS27" s="266">
        <v>0</v>
      </c>
      <c r="BT27" s="266"/>
      <c r="BU27" s="266"/>
      <c r="BV27" s="266"/>
      <c r="BW27" s="266">
        <v>404369052.63157886</v>
      </c>
      <c r="BX27" s="266"/>
      <c r="BY27" s="266"/>
      <c r="BZ27" s="266"/>
      <c r="CA27" s="266">
        <v>418521969.47368413</v>
      </c>
      <c r="CB27" s="266"/>
      <c r="CC27" s="266"/>
      <c r="CD27" s="266"/>
      <c r="CE27" s="266">
        <v>433170238.40526301</v>
      </c>
      <c r="CF27" s="266"/>
      <c r="CG27" s="266"/>
      <c r="CH27" s="266"/>
      <c r="CI27" s="266">
        <v>448331196.74944717</v>
      </c>
      <c r="CJ27" s="266"/>
      <c r="CK27" s="266"/>
      <c r="CL27" s="266"/>
      <c r="CM27" s="266">
        <v>464022788.63567775</v>
      </c>
      <c r="CN27" s="266"/>
      <c r="CO27" s="266"/>
      <c r="CP27" s="266"/>
      <c r="CQ27" s="266">
        <v>480263586.23792654</v>
      </c>
      <c r="CR27" s="266"/>
      <c r="CS27" s="266"/>
      <c r="CT27" s="266"/>
      <c r="CU27" s="266">
        <v>497072811.7562539</v>
      </c>
      <c r="CV27" s="266"/>
      <c r="CW27" s="266"/>
      <c r="CX27" s="266"/>
      <c r="CY27" s="266">
        <v>514470360.1677227</v>
      </c>
      <c r="CZ27" s="266"/>
      <c r="DA27" s="266"/>
      <c r="DB27" s="266"/>
      <c r="DC27" s="266">
        <v>532476822.77359289</v>
      </c>
      <c r="DD27" s="266"/>
      <c r="DE27" s="266"/>
      <c r="DF27" s="266"/>
      <c r="DG27" s="266">
        <v>551113511.57066858</v>
      </c>
      <c r="DH27" s="266"/>
      <c r="DI27" s="266"/>
      <c r="DJ27" s="266"/>
      <c r="DK27" s="266">
        <v>570402484.47564209</v>
      </c>
      <c r="DL27" s="266"/>
      <c r="DM27" s="266"/>
      <c r="DN27" s="266"/>
      <c r="DO27" s="266">
        <v>590366571.43228948</v>
      </c>
      <c r="DP27" s="266"/>
      <c r="DQ27" s="266"/>
      <c r="DR27" s="266"/>
      <c r="DS27" s="266">
        <v>611029401.43241954</v>
      </c>
      <c r="DT27" s="266"/>
      <c r="DU27" s="266"/>
      <c r="DV27" s="266"/>
      <c r="DW27" s="266">
        <v>632415430.4825542</v>
      </c>
      <c r="DX27" s="266"/>
      <c r="DY27" s="266"/>
      <c r="DZ27" s="266"/>
      <c r="EA27" s="266">
        <v>654549970.5494436</v>
      </c>
      <c r="EB27" s="266"/>
      <c r="EC27" s="266"/>
      <c r="ED27" s="266"/>
      <c r="EE27" s="266">
        <v>677459219.5186739</v>
      </c>
      <c r="EF27" s="266"/>
      <c r="EG27" s="266"/>
      <c r="EH27" s="266"/>
      <c r="EI27" s="266">
        <v>701170292.20182753</v>
      </c>
      <c r="EJ27" s="266"/>
      <c r="EK27" s="266"/>
      <c r="EL27" s="266"/>
      <c r="EM27" s="266">
        <v>725711252.42889142</v>
      </c>
      <c r="EN27" s="266"/>
      <c r="EO27" s="266"/>
      <c r="EP27" s="266"/>
      <c r="EQ27" s="266">
        <v>751111146.26390254</v>
      </c>
      <c r="ER27" s="266"/>
      <c r="ES27" s="266"/>
      <c r="ET27" s="266"/>
      <c r="EU27" s="266">
        <v>7200000000</v>
      </c>
      <c r="EV27" s="310" t="s">
        <v>490</v>
      </c>
      <c r="EW27" s="310" t="s">
        <v>491</v>
      </c>
      <c r="EX27" s="310" t="s">
        <v>492</v>
      </c>
      <c r="EY27" s="310" t="s">
        <v>493</v>
      </c>
      <c r="EZ27" s="310" t="s">
        <v>494</v>
      </c>
      <c r="FA27" s="321" t="s">
        <v>448</v>
      </c>
      <c r="FB27" s="310" t="s">
        <v>883</v>
      </c>
      <c r="FC27" s="310" t="s">
        <v>884</v>
      </c>
      <c r="FD27" s="310" t="s">
        <v>886</v>
      </c>
      <c r="FE27" s="310" t="s">
        <v>887</v>
      </c>
      <c r="FF27" s="311" t="s">
        <v>888</v>
      </c>
      <c r="FG27" s="312" t="s">
        <v>889</v>
      </c>
      <c r="FH27" s="274" t="s">
        <v>703</v>
      </c>
    </row>
    <row r="28" spans="1:165" s="50" customFormat="1" ht="200.25" customHeight="1">
      <c r="A28" s="303" t="s">
        <v>830</v>
      </c>
      <c r="B28" s="271"/>
      <c r="C28" s="261" t="s">
        <v>461</v>
      </c>
      <c r="D28" s="263"/>
      <c r="E28" s="264" t="s">
        <v>460</v>
      </c>
      <c r="F28" s="254" t="s">
        <v>811</v>
      </c>
      <c r="G28" s="264" t="s">
        <v>464</v>
      </c>
      <c r="H28" s="264" t="s">
        <v>174</v>
      </c>
      <c r="I28" s="272" t="s">
        <v>85</v>
      </c>
      <c r="J28" s="272"/>
      <c r="K28" s="304" t="s">
        <v>406</v>
      </c>
      <c r="L28" s="305">
        <v>2018</v>
      </c>
      <c r="M28" s="256">
        <v>43831</v>
      </c>
      <c r="N28" s="256">
        <v>50770</v>
      </c>
      <c r="O28" s="306"/>
      <c r="P28" s="307">
        <v>3370307.5263157897</v>
      </c>
      <c r="Q28" s="308">
        <v>6740615.0526315793</v>
      </c>
      <c r="R28" s="308">
        <v>10110922.578947369</v>
      </c>
      <c r="S28" s="308">
        <v>13481230.105263159</v>
      </c>
      <c r="T28" s="308">
        <v>16851537.631578948</v>
      </c>
      <c r="U28" s="308">
        <v>20221845.157894738</v>
      </c>
      <c r="V28" s="308">
        <v>23592152.684210528</v>
      </c>
      <c r="W28" s="308">
        <v>26962460.210526317</v>
      </c>
      <c r="X28" s="308">
        <v>30332767.736842107</v>
      </c>
      <c r="Y28" s="308">
        <v>33703075.263157897</v>
      </c>
      <c r="Z28" s="308">
        <v>37073382.789473683</v>
      </c>
      <c r="AA28" s="308">
        <v>40443690.315789476</v>
      </c>
      <c r="AB28" s="308">
        <v>43813997.842105269</v>
      </c>
      <c r="AC28" s="308">
        <v>47184305.368421055</v>
      </c>
      <c r="AD28" s="308">
        <v>50554612.894736841</v>
      </c>
      <c r="AE28" s="308">
        <v>53924920.421052635</v>
      </c>
      <c r="AF28" s="308">
        <v>57295227.947368428</v>
      </c>
      <c r="AG28" s="308">
        <v>60665535.473684214</v>
      </c>
      <c r="AH28" s="308">
        <v>64035843</v>
      </c>
      <c r="AI28" s="308">
        <v>64035843</v>
      </c>
      <c r="AJ28" s="260" t="s">
        <v>852</v>
      </c>
      <c r="AK28" s="260">
        <v>1.2999999999999999E-2</v>
      </c>
      <c r="AL28" s="254" t="s">
        <v>852</v>
      </c>
      <c r="AM28" s="254" t="s">
        <v>815</v>
      </c>
      <c r="AN28" s="319" t="s">
        <v>243</v>
      </c>
      <c r="AO28" s="262" t="s">
        <v>322</v>
      </c>
      <c r="AP28" s="263" t="s">
        <v>203</v>
      </c>
      <c r="AQ28" s="272" t="s">
        <v>172</v>
      </c>
      <c r="AR28" s="264" t="s">
        <v>85</v>
      </c>
      <c r="AS28" s="261"/>
      <c r="AT28" s="272">
        <v>0</v>
      </c>
      <c r="AU28" s="272">
        <v>2018</v>
      </c>
      <c r="AV28" s="256">
        <v>43831</v>
      </c>
      <c r="AW28" s="256">
        <v>50770</v>
      </c>
      <c r="AX28" s="265"/>
      <c r="AY28" s="265">
        <v>0</v>
      </c>
      <c r="AZ28" s="265" t="s">
        <v>393</v>
      </c>
      <c r="BA28" s="265" t="s">
        <v>393</v>
      </c>
      <c r="BB28" s="265" t="s">
        <v>393</v>
      </c>
      <c r="BC28" s="265" t="s">
        <v>393</v>
      </c>
      <c r="BD28" s="265" t="s">
        <v>393</v>
      </c>
      <c r="BE28" s="265" t="s">
        <v>393</v>
      </c>
      <c r="BF28" s="265" t="s">
        <v>393</v>
      </c>
      <c r="BG28" s="265" t="s">
        <v>393</v>
      </c>
      <c r="BH28" s="265" t="s">
        <v>393</v>
      </c>
      <c r="BI28" s="265" t="s">
        <v>393</v>
      </c>
      <c r="BJ28" s="265" t="s">
        <v>393</v>
      </c>
      <c r="BK28" s="265" t="s">
        <v>393</v>
      </c>
      <c r="BL28" s="265" t="s">
        <v>393</v>
      </c>
      <c r="BM28" s="265" t="s">
        <v>393</v>
      </c>
      <c r="BN28" s="265" t="s">
        <v>393</v>
      </c>
      <c r="BO28" s="265" t="s">
        <v>393</v>
      </c>
      <c r="BP28" s="265" t="s">
        <v>393</v>
      </c>
      <c r="BQ28" s="265" t="s">
        <v>393</v>
      </c>
      <c r="BR28" s="265" t="s">
        <v>393</v>
      </c>
      <c r="BS28" s="266">
        <v>0</v>
      </c>
      <c r="BT28" s="266"/>
      <c r="BU28" s="266"/>
      <c r="BV28" s="266"/>
      <c r="BW28" s="266">
        <v>31643705578.11499</v>
      </c>
      <c r="BX28" s="266"/>
      <c r="BY28" s="266"/>
      <c r="BZ28" s="266"/>
      <c r="CA28" s="266">
        <v>32751235273.349014</v>
      </c>
      <c r="CB28" s="266"/>
      <c r="CC28" s="266"/>
      <c r="CD28" s="266"/>
      <c r="CE28" s="266">
        <v>33897528507.916225</v>
      </c>
      <c r="CF28" s="266"/>
      <c r="CG28" s="266"/>
      <c r="CH28" s="266"/>
      <c r="CI28" s="266">
        <v>35083942005.693291</v>
      </c>
      <c r="CJ28" s="266"/>
      <c r="CK28" s="266"/>
      <c r="CL28" s="266"/>
      <c r="CM28" s="266">
        <v>36311879975.892548</v>
      </c>
      <c r="CN28" s="266"/>
      <c r="CO28" s="266"/>
      <c r="CP28" s="266"/>
      <c r="CQ28" s="266">
        <v>37582795775.04879</v>
      </c>
      <c r="CR28" s="266"/>
      <c r="CS28" s="266"/>
      <c r="CT28" s="266"/>
      <c r="CU28" s="266">
        <v>38898193627.175499</v>
      </c>
      <c r="CV28" s="266"/>
      <c r="CW28" s="266"/>
      <c r="CX28" s="266"/>
      <c r="CY28" s="266">
        <v>40259630404.126633</v>
      </c>
      <c r="CZ28" s="266"/>
      <c r="DA28" s="266"/>
      <c r="DB28" s="266"/>
      <c r="DC28" s="266">
        <v>41668717468.271057</v>
      </c>
      <c r="DD28" s="266"/>
      <c r="DE28" s="266"/>
      <c r="DF28" s="266"/>
      <c r="DG28" s="266">
        <v>43127122579.660545</v>
      </c>
      <c r="DH28" s="266"/>
      <c r="DI28" s="266"/>
      <c r="DJ28" s="266"/>
      <c r="DK28" s="266">
        <v>44636571869.948662</v>
      </c>
      <c r="DL28" s="266"/>
      <c r="DM28" s="266"/>
      <c r="DN28" s="266"/>
      <c r="DO28" s="266">
        <v>46198851885.396866</v>
      </c>
      <c r="DP28" s="266"/>
      <c r="DQ28" s="266"/>
      <c r="DR28" s="266"/>
      <c r="DS28" s="266">
        <v>47815811701.385742</v>
      </c>
      <c r="DT28" s="266"/>
      <c r="DU28" s="266"/>
      <c r="DV28" s="266"/>
      <c r="DW28" s="266">
        <v>49489365110.93425</v>
      </c>
      <c r="DX28" s="266"/>
      <c r="DY28" s="266"/>
      <c r="DZ28" s="266"/>
      <c r="EA28" s="266">
        <v>51221492889.81694</v>
      </c>
      <c r="EB28" s="266"/>
      <c r="EC28" s="266"/>
      <c r="ED28" s="266"/>
      <c r="EE28" s="266">
        <v>53014245140.960526</v>
      </c>
      <c r="EF28" s="266"/>
      <c r="EG28" s="266"/>
      <c r="EH28" s="266"/>
      <c r="EI28" s="266">
        <v>54869743720.894142</v>
      </c>
      <c r="EJ28" s="266"/>
      <c r="EK28" s="266"/>
      <c r="EL28" s="266"/>
      <c r="EM28" s="266">
        <v>56790184751.125427</v>
      </c>
      <c r="EN28" s="266"/>
      <c r="EO28" s="266"/>
      <c r="EP28" s="266"/>
      <c r="EQ28" s="266">
        <v>58777841217.414818</v>
      </c>
      <c r="ER28" s="266"/>
      <c r="ES28" s="266"/>
      <c r="ET28" s="266"/>
      <c r="EU28" s="266">
        <v>563432534413.08325</v>
      </c>
      <c r="EV28" s="310" t="s">
        <v>470</v>
      </c>
      <c r="EW28" s="310" t="s">
        <v>471</v>
      </c>
      <c r="EX28" s="310" t="s">
        <v>472</v>
      </c>
      <c r="EY28" s="310" t="s">
        <v>473</v>
      </c>
      <c r="EZ28" s="310" t="s">
        <v>474</v>
      </c>
      <c r="FA28" s="310" t="s">
        <v>475</v>
      </c>
      <c r="FB28" s="310" t="s">
        <v>877</v>
      </c>
      <c r="FC28" s="310" t="s">
        <v>878</v>
      </c>
      <c r="FD28" s="310" t="s">
        <v>891</v>
      </c>
      <c r="FE28" s="310" t="s">
        <v>880</v>
      </c>
      <c r="FF28" s="311" t="s">
        <v>881</v>
      </c>
      <c r="FG28" s="312" t="s">
        <v>882</v>
      </c>
      <c r="FH28" s="274" t="s">
        <v>703</v>
      </c>
    </row>
    <row r="29" spans="1:165" s="50" customFormat="1" ht="162" customHeight="1">
      <c r="A29" s="303" t="s">
        <v>830</v>
      </c>
      <c r="B29" s="271"/>
      <c r="C29" s="261" t="s">
        <v>461</v>
      </c>
      <c r="D29" s="263"/>
      <c r="E29" s="264" t="s">
        <v>460</v>
      </c>
      <c r="F29" s="254" t="s">
        <v>811</v>
      </c>
      <c r="G29" s="264" t="s">
        <v>464</v>
      </c>
      <c r="H29" s="264" t="s">
        <v>174</v>
      </c>
      <c r="I29" s="272" t="s">
        <v>85</v>
      </c>
      <c r="J29" s="272"/>
      <c r="K29" s="304" t="s">
        <v>406</v>
      </c>
      <c r="L29" s="305">
        <v>2018</v>
      </c>
      <c r="M29" s="256">
        <v>43831</v>
      </c>
      <c r="N29" s="256">
        <v>50770</v>
      </c>
      <c r="O29" s="306"/>
      <c r="P29" s="307">
        <v>3370307.5263157897</v>
      </c>
      <c r="Q29" s="308">
        <v>6740615.0526315793</v>
      </c>
      <c r="R29" s="308">
        <v>10110922.578947369</v>
      </c>
      <c r="S29" s="308">
        <v>13481230.105263159</v>
      </c>
      <c r="T29" s="308">
        <v>16851537.631578948</v>
      </c>
      <c r="U29" s="308">
        <v>20221845.157894738</v>
      </c>
      <c r="V29" s="308">
        <v>23592152.684210528</v>
      </c>
      <c r="W29" s="308">
        <v>26962460.210526317</v>
      </c>
      <c r="X29" s="308">
        <v>30332767.736842107</v>
      </c>
      <c r="Y29" s="308">
        <v>33703075.263157897</v>
      </c>
      <c r="Z29" s="308">
        <v>37073382.789473683</v>
      </c>
      <c r="AA29" s="308">
        <v>40443690.315789476</v>
      </c>
      <c r="AB29" s="308">
        <v>43813997.842105269</v>
      </c>
      <c r="AC29" s="308">
        <v>47184305.368421055</v>
      </c>
      <c r="AD29" s="308">
        <v>50554612.894736841</v>
      </c>
      <c r="AE29" s="308">
        <v>53924920.421052635</v>
      </c>
      <c r="AF29" s="308">
        <v>57295227.947368428</v>
      </c>
      <c r="AG29" s="308">
        <v>60665535.473684214</v>
      </c>
      <c r="AH29" s="308">
        <v>64035843</v>
      </c>
      <c r="AI29" s="308">
        <v>64035843</v>
      </c>
      <c r="AJ29" s="260" t="s">
        <v>498</v>
      </c>
      <c r="AK29" s="260">
        <v>1.2999999999999999E-2</v>
      </c>
      <c r="AL29" s="254" t="s">
        <v>499</v>
      </c>
      <c r="AM29" s="254" t="s">
        <v>845</v>
      </c>
      <c r="AN29" s="319" t="s">
        <v>243</v>
      </c>
      <c r="AO29" s="262" t="s">
        <v>322</v>
      </c>
      <c r="AP29" s="261" t="s">
        <v>500</v>
      </c>
      <c r="AQ29" s="272" t="s">
        <v>172</v>
      </c>
      <c r="AR29" s="264" t="s">
        <v>85</v>
      </c>
      <c r="AS29" s="261"/>
      <c r="AT29" s="272" t="s">
        <v>406</v>
      </c>
      <c r="AU29" s="272">
        <v>2018</v>
      </c>
      <c r="AV29" s="256">
        <v>43831</v>
      </c>
      <c r="AW29" s="256">
        <v>50770</v>
      </c>
      <c r="AX29" s="265"/>
      <c r="AY29" s="265">
        <v>0</v>
      </c>
      <c r="AZ29" s="265" t="s">
        <v>393</v>
      </c>
      <c r="BA29" s="265" t="s">
        <v>393</v>
      </c>
      <c r="BB29" s="265" t="s">
        <v>393</v>
      </c>
      <c r="BC29" s="265" t="s">
        <v>393</v>
      </c>
      <c r="BD29" s="265" t="s">
        <v>393</v>
      </c>
      <c r="BE29" s="265" t="s">
        <v>393</v>
      </c>
      <c r="BF29" s="265" t="s">
        <v>393</v>
      </c>
      <c r="BG29" s="265" t="s">
        <v>393</v>
      </c>
      <c r="BH29" s="265" t="s">
        <v>393</v>
      </c>
      <c r="BI29" s="265" t="s">
        <v>393</v>
      </c>
      <c r="BJ29" s="265" t="s">
        <v>393</v>
      </c>
      <c r="BK29" s="265" t="s">
        <v>393</v>
      </c>
      <c r="BL29" s="265" t="s">
        <v>393</v>
      </c>
      <c r="BM29" s="265" t="s">
        <v>393</v>
      </c>
      <c r="BN29" s="265" t="s">
        <v>393</v>
      </c>
      <c r="BO29" s="265" t="s">
        <v>393</v>
      </c>
      <c r="BP29" s="265" t="s">
        <v>393</v>
      </c>
      <c r="BQ29" s="265" t="s">
        <v>393</v>
      </c>
      <c r="BR29" s="265" t="s">
        <v>393</v>
      </c>
      <c r="BS29" s="266">
        <v>0</v>
      </c>
      <c r="BT29" s="266"/>
      <c r="BU29" s="266"/>
      <c r="BV29" s="266"/>
      <c r="BW29" s="266">
        <v>56468347182.336357</v>
      </c>
      <c r="BX29" s="266"/>
      <c r="BY29" s="266"/>
      <c r="BZ29" s="266"/>
      <c r="CA29" s="266">
        <v>58444739333.718132</v>
      </c>
      <c r="CB29" s="266"/>
      <c r="CC29" s="266"/>
      <c r="CD29" s="266"/>
      <c r="CE29" s="266">
        <v>60490305210.398262</v>
      </c>
      <c r="CF29" s="266"/>
      <c r="CG29" s="266"/>
      <c r="CH29" s="266"/>
      <c r="CI29" s="266">
        <v>62607465892.762192</v>
      </c>
      <c r="CJ29" s="266"/>
      <c r="CK29" s="266"/>
      <c r="CL29" s="266"/>
      <c r="CM29" s="266">
        <v>64798727199.008865</v>
      </c>
      <c r="CN29" s="266"/>
      <c r="CO29" s="266"/>
      <c r="CP29" s="266"/>
      <c r="CQ29" s="266">
        <v>67066682650.974174</v>
      </c>
      <c r="CR29" s="266"/>
      <c r="CS29" s="266"/>
      <c r="CT29" s="266"/>
      <c r="CU29" s="266">
        <v>69414016543.75827</v>
      </c>
      <c r="CV29" s="266"/>
      <c r="CW29" s="266"/>
      <c r="CX29" s="266"/>
      <c r="CY29" s="266">
        <v>71843507122.789795</v>
      </c>
      <c r="CZ29" s="266"/>
      <c r="DA29" s="266"/>
      <c r="DB29" s="266"/>
      <c r="DC29" s="266">
        <v>74358029872.087418</v>
      </c>
      <c r="DD29" s="266"/>
      <c r="DE29" s="266"/>
      <c r="DF29" s="266"/>
      <c r="DG29" s="266">
        <v>76960560917.610474</v>
      </c>
      <c r="DH29" s="266"/>
      <c r="DI29" s="266"/>
      <c r="DJ29" s="266"/>
      <c r="DK29" s="266">
        <v>79654180549.726852</v>
      </c>
      <c r="DL29" s="266"/>
      <c r="DM29" s="266"/>
      <c r="DN29" s="266"/>
      <c r="DO29" s="266">
        <v>82442076868.967285</v>
      </c>
      <c r="DP29" s="266"/>
      <c r="DQ29" s="266"/>
      <c r="DR29" s="266"/>
      <c r="DS29" s="266">
        <v>85327549559.381119</v>
      </c>
      <c r="DT29" s="266"/>
      <c r="DU29" s="266"/>
      <c r="DV29" s="266"/>
      <c r="DW29" s="266">
        <v>88314013793.959473</v>
      </c>
      <c r="DX29" s="266"/>
      <c r="DY29" s="266"/>
      <c r="DZ29" s="266"/>
      <c r="EA29" s="266">
        <v>91405004276.748047</v>
      </c>
      <c r="EB29" s="266"/>
      <c r="EC29" s="266"/>
      <c r="ED29" s="266"/>
      <c r="EE29" s="266">
        <v>94604179426.434204</v>
      </c>
      <c r="EF29" s="266"/>
      <c r="EG29" s="266"/>
      <c r="EH29" s="266"/>
      <c r="EI29" s="266">
        <v>97915325706.35939</v>
      </c>
      <c r="EJ29" s="266"/>
      <c r="EK29" s="266"/>
      <c r="EL29" s="266"/>
      <c r="EM29" s="266">
        <v>101342362106.08197</v>
      </c>
      <c r="EN29" s="266"/>
      <c r="EO29" s="266"/>
      <c r="EP29" s="266"/>
      <c r="EQ29" s="266">
        <v>104889344779.79482</v>
      </c>
      <c r="ER29" s="266"/>
      <c r="ES29" s="266"/>
      <c r="ET29" s="266"/>
      <c r="EU29" s="266">
        <v>1005448110004.7241</v>
      </c>
      <c r="EV29" s="269" t="s">
        <v>426</v>
      </c>
      <c r="EW29" s="269" t="s">
        <v>501</v>
      </c>
      <c r="EX29" s="253" t="s">
        <v>502</v>
      </c>
      <c r="EY29" s="269" t="s">
        <v>503</v>
      </c>
      <c r="EZ29" s="253" t="s">
        <v>504</v>
      </c>
      <c r="FA29" s="253" t="s">
        <v>505</v>
      </c>
      <c r="FB29" s="269" t="s">
        <v>62</v>
      </c>
      <c r="FC29" s="269" t="s">
        <v>506</v>
      </c>
      <c r="FD29" s="253" t="s">
        <v>507</v>
      </c>
      <c r="FE29" s="269" t="s">
        <v>508</v>
      </c>
      <c r="FF29" s="253">
        <v>3153298783</v>
      </c>
      <c r="FG29" s="322" t="s">
        <v>509</v>
      </c>
      <c r="FH29" s="274" t="s">
        <v>702</v>
      </c>
    </row>
    <row r="30" spans="1:165" s="50" customFormat="1" ht="165">
      <c r="A30" s="303" t="s">
        <v>830</v>
      </c>
      <c r="B30" s="271"/>
      <c r="C30" s="261" t="s">
        <v>461</v>
      </c>
      <c r="D30" s="263"/>
      <c r="E30" s="264" t="s">
        <v>460</v>
      </c>
      <c r="F30" s="254" t="s">
        <v>811</v>
      </c>
      <c r="G30" s="264" t="s">
        <v>464</v>
      </c>
      <c r="H30" s="264" t="s">
        <v>174</v>
      </c>
      <c r="I30" s="272" t="s">
        <v>85</v>
      </c>
      <c r="J30" s="272"/>
      <c r="K30" s="304" t="s">
        <v>406</v>
      </c>
      <c r="L30" s="305">
        <v>2018</v>
      </c>
      <c r="M30" s="256">
        <v>43831</v>
      </c>
      <c r="N30" s="256">
        <v>50770</v>
      </c>
      <c r="O30" s="306"/>
      <c r="P30" s="307">
        <v>3370307.5263157897</v>
      </c>
      <c r="Q30" s="308">
        <v>6740615.0526315793</v>
      </c>
      <c r="R30" s="308">
        <v>10110922.578947369</v>
      </c>
      <c r="S30" s="308">
        <v>13481230.105263159</v>
      </c>
      <c r="T30" s="308">
        <v>16851537.631578948</v>
      </c>
      <c r="U30" s="308">
        <v>20221845.157894738</v>
      </c>
      <c r="V30" s="308">
        <v>23592152.684210528</v>
      </c>
      <c r="W30" s="308">
        <v>26962460.210526317</v>
      </c>
      <c r="X30" s="308">
        <v>30332767.736842107</v>
      </c>
      <c r="Y30" s="308">
        <v>33703075.263157897</v>
      </c>
      <c r="Z30" s="308">
        <v>37073382.789473683</v>
      </c>
      <c r="AA30" s="308">
        <v>40443690.315789476</v>
      </c>
      <c r="AB30" s="308">
        <v>43813997.842105269</v>
      </c>
      <c r="AC30" s="308">
        <v>47184305.368421055</v>
      </c>
      <c r="AD30" s="308">
        <v>50554612.894736841</v>
      </c>
      <c r="AE30" s="308">
        <v>53924920.421052635</v>
      </c>
      <c r="AF30" s="308">
        <v>57295227.947368428</v>
      </c>
      <c r="AG30" s="308">
        <v>60665535.473684214</v>
      </c>
      <c r="AH30" s="308">
        <v>64035843</v>
      </c>
      <c r="AI30" s="308">
        <v>64035843</v>
      </c>
      <c r="AJ30" s="260" t="s">
        <v>853</v>
      </c>
      <c r="AK30" s="260">
        <v>1.2999999999999999E-2</v>
      </c>
      <c r="AL30" s="254" t="s">
        <v>853</v>
      </c>
      <c r="AM30" s="254" t="s">
        <v>816</v>
      </c>
      <c r="AN30" s="261" t="s">
        <v>243</v>
      </c>
      <c r="AO30" s="262" t="s">
        <v>319</v>
      </c>
      <c r="AP30" s="263" t="s">
        <v>205</v>
      </c>
      <c r="AQ30" s="272" t="s">
        <v>172</v>
      </c>
      <c r="AR30" s="264" t="s">
        <v>85</v>
      </c>
      <c r="AS30" s="261"/>
      <c r="AT30" s="272" t="s">
        <v>406</v>
      </c>
      <c r="AU30" s="254">
        <v>2018</v>
      </c>
      <c r="AV30" s="256">
        <v>43831</v>
      </c>
      <c r="AW30" s="256">
        <v>50770</v>
      </c>
      <c r="AX30" s="318"/>
      <c r="AY30" s="315">
        <v>87813.541052631583</v>
      </c>
      <c r="AZ30" s="315">
        <v>175627.08210526317</v>
      </c>
      <c r="BA30" s="315">
        <v>263440.62315789476</v>
      </c>
      <c r="BB30" s="315">
        <v>351254.16421052633</v>
      </c>
      <c r="BC30" s="315">
        <v>439067.7052631579</v>
      </c>
      <c r="BD30" s="316">
        <v>526881.24631578953</v>
      </c>
      <c r="BE30" s="315">
        <v>614694.78736842109</v>
      </c>
      <c r="BF30" s="315">
        <v>702508.32842105266</v>
      </c>
      <c r="BG30" s="315">
        <v>790321.86947368423</v>
      </c>
      <c r="BH30" s="315">
        <v>878135.4105263158</v>
      </c>
      <c r="BI30" s="315">
        <v>965948.95157894737</v>
      </c>
      <c r="BJ30" s="315">
        <v>1053762.4926315791</v>
      </c>
      <c r="BK30" s="315">
        <v>1141576.0336842106</v>
      </c>
      <c r="BL30" s="316">
        <v>1229389.5747368422</v>
      </c>
      <c r="BM30" s="316">
        <v>1317203.1157894738</v>
      </c>
      <c r="BN30" s="316">
        <v>1405016.6568421053</v>
      </c>
      <c r="BO30" s="316">
        <v>1492830.1978947369</v>
      </c>
      <c r="BP30" s="316">
        <v>1580643.7389473685</v>
      </c>
      <c r="BQ30" s="316">
        <v>1668457.28</v>
      </c>
      <c r="BR30" s="317">
        <v>1668457.28</v>
      </c>
      <c r="BS30" s="266">
        <v>0</v>
      </c>
      <c r="BT30" s="266"/>
      <c r="BU30" s="266"/>
      <c r="BV30" s="266"/>
      <c r="BW30" s="266">
        <v>394450200.67724478</v>
      </c>
      <c r="BX30" s="266"/>
      <c r="BY30" s="266"/>
      <c r="BZ30" s="266"/>
      <c r="CA30" s="266">
        <v>408255957.7009483</v>
      </c>
      <c r="CB30" s="266"/>
      <c r="CC30" s="266"/>
      <c r="CD30" s="266"/>
      <c r="CE30" s="266">
        <v>422544916.22048146</v>
      </c>
      <c r="CF30" s="266"/>
      <c r="CG30" s="266"/>
      <c r="CH30" s="266"/>
      <c r="CI30" s="266">
        <v>437333988.28819829</v>
      </c>
      <c r="CJ30" s="266"/>
      <c r="CK30" s="266"/>
      <c r="CL30" s="266"/>
      <c r="CM30" s="266">
        <v>452640677.87828517</v>
      </c>
      <c r="CN30" s="266"/>
      <c r="CO30" s="266"/>
      <c r="CP30" s="266"/>
      <c r="CQ30" s="266">
        <v>468483101.60402519</v>
      </c>
      <c r="CR30" s="266"/>
      <c r="CS30" s="266"/>
      <c r="CT30" s="266"/>
      <c r="CU30" s="266">
        <v>484880010.16016603</v>
      </c>
      <c r="CV30" s="266"/>
      <c r="CW30" s="266"/>
      <c r="CX30" s="266"/>
      <c r="CY30" s="266">
        <v>501850810.51577175</v>
      </c>
      <c r="CZ30" s="266"/>
      <c r="DA30" s="266"/>
      <c r="DB30" s="266"/>
      <c r="DC30" s="266">
        <v>519415588.88382369</v>
      </c>
      <c r="DD30" s="266"/>
      <c r="DE30" s="266"/>
      <c r="DF30" s="266"/>
      <c r="DG30" s="266">
        <v>537595134.49475741</v>
      </c>
      <c r="DH30" s="266"/>
      <c r="DI30" s="266"/>
      <c r="DJ30" s="266"/>
      <c r="DK30" s="266">
        <v>556410964.20207405</v>
      </c>
      <c r="DL30" s="266"/>
      <c r="DM30" s="266"/>
      <c r="DN30" s="266"/>
      <c r="DO30" s="266">
        <v>575885347.94914651</v>
      </c>
      <c r="DP30" s="266"/>
      <c r="DQ30" s="266"/>
      <c r="DR30" s="266"/>
      <c r="DS30" s="266">
        <v>596041335.12736654</v>
      </c>
      <c r="DT30" s="266"/>
      <c r="DU30" s="266"/>
      <c r="DV30" s="266"/>
      <c r="DW30" s="266">
        <v>616902781.85682452</v>
      </c>
      <c r="DX30" s="266"/>
      <c r="DY30" s="266"/>
      <c r="DZ30" s="266"/>
      <c r="EA30" s="266">
        <v>638494379.2218132</v>
      </c>
      <c r="EB30" s="266"/>
      <c r="EC30" s="266"/>
      <c r="ED30" s="266"/>
      <c r="EE30" s="266">
        <v>660841682.49457657</v>
      </c>
      <c r="EF30" s="266"/>
      <c r="EG30" s="266"/>
      <c r="EH30" s="266"/>
      <c r="EI30" s="266">
        <v>683971141.38188672</v>
      </c>
      <c r="EJ30" s="266"/>
      <c r="EK30" s="266"/>
      <c r="EL30" s="266"/>
      <c r="EM30" s="266">
        <v>707910131.33025265</v>
      </c>
      <c r="EN30" s="266"/>
      <c r="EO30" s="266"/>
      <c r="EP30" s="266"/>
      <c r="EQ30" s="266">
        <v>732686985.92681146</v>
      </c>
      <c r="ER30" s="266"/>
      <c r="ES30" s="266"/>
      <c r="ET30" s="266"/>
      <c r="EU30" s="266">
        <v>7023389713.9099998</v>
      </c>
      <c r="EV30" s="269" t="s">
        <v>470</v>
      </c>
      <c r="EW30" s="269" t="s">
        <v>510</v>
      </c>
      <c r="EX30" s="269" t="s">
        <v>511</v>
      </c>
      <c r="EY30" s="269" t="s">
        <v>512</v>
      </c>
      <c r="EZ30" s="269" t="s">
        <v>513</v>
      </c>
      <c r="FA30" s="269" t="s">
        <v>514</v>
      </c>
      <c r="FB30" s="269" t="s">
        <v>515</v>
      </c>
      <c r="FC30" s="269" t="s">
        <v>890</v>
      </c>
      <c r="FD30" s="269" t="s">
        <v>892</v>
      </c>
      <c r="FE30" s="269" t="s">
        <v>893</v>
      </c>
      <c r="FF30" s="275" t="s">
        <v>894</v>
      </c>
      <c r="FG30" s="323" t="s">
        <v>895</v>
      </c>
      <c r="FH30" s="274" t="s">
        <v>702</v>
      </c>
    </row>
    <row r="31" spans="1:165" s="50" customFormat="1" ht="148.5">
      <c r="A31" s="303" t="s">
        <v>830</v>
      </c>
      <c r="B31" s="271"/>
      <c r="C31" s="261" t="s">
        <v>461</v>
      </c>
      <c r="D31" s="263"/>
      <c r="E31" s="264" t="s">
        <v>460</v>
      </c>
      <c r="F31" s="254" t="s">
        <v>811</v>
      </c>
      <c r="G31" s="264" t="s">
        <v>464</v>
      </c>
      <c r="H31" s="264" t="s">
        <v>174</v>
      </c>
      <c r="I31" s="272" t="s">
        <v>85</v>
      </c>
      <c r="J31" s="272"/>
      <c r="K31" s="304" t="s">
        <v>406</v>
      </c>
      <c r="L31" s="305">
        <v>2018</v>
      </c>
      <c r="M31" s="256">
        <v>43831</v>
      </c>
      <c r="N31" s="256">
        <v>50770</v>
      </c>
      <c r="O31" s="306"/>
      <c r="P31" s="307">
        <v>3370307.5263157897</v>
      </c>
      <c r="Q31" s="308">
        <v>6740615.0526315793</v>
      </c>
      <c r="R31" s="308">
        <v>10110922.578947369</v>
      </c>
      <c r="S31" s="308">
        <v>13481230.105263159</v>
      </c>
      <c r="T31" s="308">
        <v>16851537.631578948</v>
      </c>
      <c r="U31" s="308">
        <v>20221845.157894738</v>
      </c>
      <c r="V31" s="308">
        <v>23592152.684210528</v>
      </c>
      <c r="W31" s="308">
        <v>26962460.210526317</v>
      </c>
      <c r="X31" s="308">
        <v>30332767.736842107</v>
      </c>
      <c r="Y31" s="308">
        <v>33703075.263157897</v>
      </c>
      <c r="Z31" s="308">
        <v>37073382.789473683</v>
      </c>
      <c r="AA31" s="308">
        <v>40443690.315789476</v>
      </c>
      <c r="AB31" s="308">
        <v>43813997.842105269</v>
      </c>
      <c r="AC31" s="308">
        <v>47184305.368421055</v>
      </c>
      <c r="AD31" s="308">
        <v>50554612.894736841</v>
      </c>
      <c r="AE31" s="308">
        <v>53924920.421052635</v>
      </c>
      <c r="AF31" s="308">
        <v>57295227.947368428</v>
      </c>
      <c r="AG31" s="308">
        <v>60665535.473684214</v>
      </c>
      <c r="AH31" s="308">
        <v>64035843</v>
      </c>
      <c r="AI31" s="308">
        <v>64035843</v>
      </c>
      <c r="AJ31" s="260" t="s">
        <v>516</v>
      </c>
      <c r="AK31" s="260">
        <v>1.2999999999999999E-2</v>
      </c>
      <c r="AL31" s="254" t="s">
        <v>517</v>
      </c>
      <c r="AM31" s="254" t="s">
        <v>817</v>
      </c>
      <c r="AN31" s="261" t="s">
        <v>243</v>
      </c>
      <c r="AO31" s="262" t="s">
        <v>319</v>
      </c>
      <c r="AP31" s="263" t="s">
        <v>205</v>
      </c>
      <c r="AQ31" s="272" t="s">
        <v>174</v>
      </c>
      <c r="AR31" s="264" t="s">
        <v>85</v>
      </c>
      <c r="AS31" s="261"/>
      <c r="AT31" s="272">
        <v>0</v>
      </c>
      <c r="AU31" s="272">
        <v>2018</v>
      </c>
      <c r="AV31" s="256">
        <v>43831</v>
      </c>
      <c r="AW31" s="256">
        <v>50770</v>
      </c>
      <c r="AX31" s="318"/>
      <c r="AY31" s="318">
        <v>74</v>
      </c>
      <c r="AZ31" s="318">
        <f t="shared" ref="AZ31:BQ31" si="1">AY31+74</f>
        <v>148</v>
      </c>
      <c r="BA31" s="318">
        <f t="shared" si="1"/>
        <v>222</v>
      </c>
      <c r="BB31" s="318">
        <f t="shared" si="1"/>
        <v>296</v>
      </c>
      <c r="BC31" s="318">
        <f t="shared" si="1"/>
        <v>370</v>
      </c>
      <c r="BD31" s="318">
        <f t="shared" si="1"/>
        <v>444</v>
      </c>
      <c r="BE31" s="318">
        <f t="shared" si="1"/>
        <v>518</v>
      </c>
      <c r="BF31" s="318">
        <f t="shared" si="1"/>
        <v>592</v>
      </c>
      <c r="BG31" s="318">
        <f t="shared" si="1"/>
        <v>666</v>
      </c>
      <c r="BH31" s="318">
        <f t="shared" si="1"/>
        <v>740</v>
      </c>
      <c r="BI31" s="318">
        <f t="shared" si="1"/>
        <v>814</v>
      </c>
      <c r="BJ31" s="318">
        <f t="shared" si="1"/>
        <v>888</v>
      </c>
      <c r="BK31" s="318">
        <f t="shared" si="1"/>
        <v>962</v>
      </c>
      <c r="BL31" s="318">
        <f t="shared" si="1"/>
        <v>1036</v>
      </c>
      <c r="BM31" s="318">
        <f t="shared" si="1"/>
        <v>1110</v>
      </c>
      <c r="BN31" s="318">
        <f t="shared" si="1"/>
        <v>1184</v>
      </c>
      <c r="BO31" s="318">
        <f t="shared" si="1"/>
        <v>1258</v>
      </c>
      <c r="BP31" s="318">
        <f t="shared" si="1"/>
        <v>1332</v>
      </c>
      <c r="BQ31" s="318">
        <f t="shared" si="1"/>
        <v>1406</v>
      </c>
      <c r="BR31" s="324">
        <v>1406</v>
      </c>
      <c r="BS31" s="266">
        <v>0</v>
      </c>
      <c r="BT31" s="266"/>
      <c r="BU31" s="266"/>
      <c r="BV31" s="266"/>
      <c r="BW31" s="266">
        <v>404369052.63157886</v>
      </c>
      <c r="BX31" s="266"/>
      <c r="BY31" s="266"/>
      <c r="BZ31" s="266"/>
      <c r="CA31" s="266">
        <v>418521969.47368413</v>
      </c>
      <c r="CB31" s="266"/>
      <c r="CC31" s="266"/>
      <c r="CD31" s="266"/>
      <c r="CE31" s="266">
        <v>433170238.40526301</v>
      </c>
      <c r="CF31" s="266"/>
      <c r="CG31" s="266"/>
      <c r="CH31" s="266"/>
      <c r="CI31" s="266">
        <v>448331196.74944717</v>
      </c>
      <c r="CJ31" s="266"/>
      <c r="CK31" s="266"/>
      <c r="CL31" s="266"/>
      <c r="CM31" s="266">
        <v>464022788.63567775</v>
      </c>
      <c r="CN31" s="266"/>
      <c r="CO31" s="266"/>
      <c r="CP31" s="266"/>
      <c r="CQ31" s="266">
        <v>480263586.23792654</v>
      </c>
      <c r="CR31" s="266"/>
      <c r="CS31" s="266"/>
      <c r="CT31" s="266"/>
      <c r="CU31" s="266">
        <v>497072811.7562539</v>
      </c>
      <c r="CV31" s="266"/>
      <c r="CW31" s="266"/>
      <c r="CX31" s="266"/>
      <c r="CY31" s="266">
        <v>514470360.1677227</v>
      </c>
      <c r="CZ31" s="266"/>
      <c r="DA31" s="266"/>
      <c r="DB31" s="266"/>
      <c r="DC31" s="266">
        <v>532476822.77359289</v>
      </c>
      <c r="DD31" s="266"/>
      <c r="DE31" s="266"/>
      <c r="DF31" s="266"/>
      <c r="DG31" s="266">
        <v>551113511.57066858</v>
      </c>
      <c r="DH31" s="266"/>
      <c r="DI31" s="266"/>
      <c r="DJ31" s="266"/>
      <c r="DK31" s="266">
        <v>570402484.47564209</v>
      </c>
      <c r="DL31" s="266"/>
      <c r="DM31" s="266"/>
      <c r="DN31" s="266"/>
      <c r="DO31" s="266">
        <v>590366571.43228948</v>
      </c>
      <c r="DP31" s="266"/>
      <c r="DQ31" s="266"/>
      <c r="DR31" s="266"/>
      <c r="DS31" s="266">
        <v>611029401.43241954</v>
      </c>
      <c r="DT31" s="266"/>
      <c r="DU31" s="266"/>
      <c r="DV31" s="266"/>
      <c r="DW31" s="266">
        <v>632415430.4825542</v>
      </c>
      <c r="DX31" s="266"/>
      <c r="DY31" s="266"/>
      <c r="DZ31" s="266"/>
      <c r="EA31" s="266">
        <v>654549970.5494436</v>
      </c>
      <c r="EB31" s="266"/>
      <c r="EC31" s="266"/>
      <c r="ED31" s="266"/>
      <c r="EE31" s="266">
        <v>677459219.5186739</v>
      </c>
      <c r="EF31" s="266"/>
      <c r="EG31" s="266"/>
      <c r="EH31" s="266"/>
      <c r="EI31" s="266">
        <v>701170292.20182753</v>
      </c>
      <c r="EJ31" s="266"/>
      <c r="EK31" s="266"/>
      <c r="EL31" s="266"/>
      <c r="EM31" s="266">
        <v>725711252.42889142</v>
      </c>
      <c r="EN31" s="266"/>
      <c r="EO31" s="266"/>
      <c r="EP31" s="266"/>
      <c r="EQ31" s="266">
        <v>751111146.26390254</v>
      </c>
      <c r="ER31" s="266"/>
      <c r="ES31" s="266"/>
      <c r="ET31" s="266"/>
      <c r="EU31" s="266">
        <v>7200000000</v>
      </c>
      <c r="EV31" s="269" t="s">
        <v>470</v>
      </c>
      <c r="EW31" s="269" t="s">
        <v>510</v>
      </c>
      <c r="EX31" s="269" t="s">
        <v>511</v>
      </c>
      <c r="EY31" s="269" t="s">
        <v>512</v>
      </c>
      <c r="EZ31" s="269" t="s">
        <v>513</v>
      </c>
      <c r="FA31" s="269" t="s">
        <v>514</v>
      </c>
      <c r="FB31" s="269" t="s">
        <v>515</v>
      </c>
      <c r="FC31" s="269" t="s">
        <v>890</v>
      </c>
      <c r="FD31" s="269" t="s">
        <v>892</v>
      </c>
      <c r="FE31" s="269" t="s">
        <v>893</v>
      </c>
      <c r="FF31" s="275" t="s">
        <v>894</v>
      </c>
      <c r="FG31" s="323" t="s">
        <v>895</v>
      </c>
      <c r="FH31" s="274" t="s">
        <v>703</v>
      </c>
    </row>
    <row r="32" spans="1:165" s="50" customFormat="1" ht="114" customHeight="1">
      <c r="A32" s="303" t="s">
        <v>830</v>
      </c>
      <c r="B32" s="271"/>
      <c r="C32" s="261" t="s">
        <v>461</v>
      </c>
      <c r="D32" s="263"/>
      <c r="E32" s="264" t="s">
        <v>460</v>
      </c>
      <c r="F32" s="254" t="s">
        <v>811</v>
      </c>
      <c r="G32" s="264" t="s">
        <v>464</v>
      </c>
      <c r="H32" s="264" t="s">
        <v>174</v>
      </c>
      <c r="I32" s="272" t="s">
        <v>85</v>
      </c>
      <c r="J32" s="272"/>
      <c r="K32" s="304" t="s">
        <v>406</v>
      </c>
      <c r="L32" s="305">
        <v>2018</v>
      </c>
      <c r="M32" s="256">
        <v>43831</v>
      </c>
      <c r="N32" s="256">
        <v>50770</v>
      </c>
      <c r="O32" s="306"/>
      <c r="P32" s="307">
        <v>3370307.5263157897</v>
      </c>
      <c r="Q32" s="308">
        <v>6740615.0526315793</v>
      </c>
      <c r="R32" s="308">
        <v>10110922.578947369</v>
      </c>
      <c r="S32" s="308">
        <v>13481230.105263159</v>
      </c>
      <c r="T32" s="308">
        <v>16851537.631578948</v>
      </c>
      <c r="U32" s="308">
        <v>20221845.157894738</v>
      </c>
      <c r="V32" s="308">
        <v>23592152.684210528</v>
      </c>
      <c r="W32" s="308">
        <v>26962460.210526317</v>
      </c>
      <c r="X32" s="308">
        <v>30332767.736842107</v>
      </c>
      <c r="Y32" s="308">
        <v>33703075.263157897</v>
      </c>
      <c r="Z32" s="308">
        <v>37073382.789473683</v>
      </c>
      <c r="AA32" s="308">
        <v>40443690.315789476</v>
      </c>
      <c r="AB32" s="308">
        <v>43813997.842105269</v>
      </c>
      <c r="AC32" s="308">
        <v>47184305.368421055</v>
      </c>
      <c r="AD32" s="308">
        <v>50554612.894736841</v>
      </c>
      <c r="AE32" s="308">
        <v>53924920.421052635</v>
      </c>
      <c r="AF32" s="308">
        <v>57295227.947368428</v>
      </c>
      <c r="AG32" s="308">
        <v>60665535.473684214</v>
      </c>
      <c r="AH32" s="308">
        <v>64035843</v>
      </c>
      <c r="AI32" s="308">
        <v>64035843</v>
      </c>
      <c r="AJ32" s="260" t="s">
        <v>854</v>
      </c>
      <c r="AK32" s="260">
        <v>1.2999999999999999E-2</v>
      </c>
      <c r="AL32" s="254" t="s">
        <v>854</v>
      </c>
      <c r="AM32" s="254" t="s">
        <v>818</v>
      </c>
      <c r="AN32" s="319" t="s">
        <v>243</v>
      </c>
      <c r="AO32" s="262" t="s">
        <v>322</v>
      </c>
      <c r="AP32" s="263" t="s">
        <v>205</v>
      </c>
      <c r="AQ32" s="272" t="s">
        <v>172</v>
      </c>
      <c r="AR32" s="264" t="s">
        <v>85</v>
      </c>
      <c r="AS32" s="261"/>
      <c r="AT32" s="272" t="s">
        <v>406</v>
      </c>
      <c r="AU32" s="254">
        <v>2018</v>
      </c>
      <c r="AV32" s="256">
        <v>43831</v>
      </c>
      <c r="AW32" s="256">
        <v>50770</v>
      </c>
      <c r="AX32" s="265"/>
      <c r="AY32" s="265">
        <v>0</v>
      </c>
      <c r="AZ32" s="265" t="s">
        <v>393</v>
      </c>
      <c r="BA32" s="265" t="s">
        <v>393</v>
      </c>
      <c r="BB32" s="265" t="s">
        <v>393</v>
      </c>
      <c r="BC32" s="265" t="s">
        <v>393</v>
      </c>
      <c r="BD32" s="265" t="s">
        <v>393</v>
      </c>
      <c r="BE32" s="265" t="s">
        <v>393</v>
      </c>
      <c r="BF32" s="265" t="s">
        <v>393</v>
      </c>
      <c r="BG32" s="265" t="s">
        <v>393</v>
      </c>
      <c r="BH32" s="265" t="s">
        <v>393</v>
      </c>
      <c r="BI32" s="265" t="s">
        <v>393</v>
      </c>
      <c r="BJ32" s="265" t="s">
        <v>393</v>
      </c>
      <c r="BK32" s="265" t="s">
        <v>393</v>
      </c>
      <c r="BL32" s="265" t="s">
        <v>393</v>
      </c>
      <c r="BM32" s="265" t="s">
        <v>393</v>
      </c>
      <c r="BN32" s="265" t="s">
        <v>393</v>
      </c>
      <c r="BO32" s="265" t="s">
        <v>393</v>
      </c>
      <c r="BP32" s="265" t="s">
        <v>393</v>
      </c>
      <c r="BQ32" s="265" t="s">
        <v>393</v>
      </c>
      <c r="BR32" s="265" t="s">
        <v>393</v>
      </c>
      <c r="BS32" s="266">
        <v>0</v>
      </c>
      <c r="BT32" s="266"/>
      <c r="BU32" s="266"/>
      <c r="BV32" s="266"/>
      <c r="BW32" s="266">
        <v>466854808.49195749</v>
      </c>
      <c r="BX32" s="266"/>
      <c r="BY32" s="266"/>
      <c r="BZ32" s="266"/>
      <c r="CA32" s="266">
        <v>483194726.78917599</v>
      </c>
      <c r="CB32" s="266"/>
      <c r="CC32" s="266"/>
      <c r="CD32" s="266"/>
      <c r="CE32" s="266">
        <v>500106542.2267971</v>
      </c>
      <c r="CF32" s="266"/>
      <c r="CG32" s="266"/>
      <c r="CH32" s="266"/>
      <c r="CI32" s="266">
        <v>517610271.20473498</v>
      </c>
      <c r="CJ32" s="266"/>
      <c r="CK32" s="266"/>
      <c r="CL32" s="266"/>
      <c r="CM32" s="266">
        <v>535726630.69690061</v>
      </c>
      <c r="CN32" s="266"/>
      <c r="CO32" s="266"/>
      <c r="CP32" s="266"/>
      <c r="CQ32" s="266">
        <v>554477062.77129221</v>
      </c>
      <c r="CR32" s="266"/>
      <c r="CS32" s="266"/>
      <c r="CT32" s="266"/>
      <c r="CU32" s="266">
        <v>573883759.96828735</v>
      </c>
      <c r="CV32" s="266"/>
      <c r="CW32" s="266"/>
      <c r="CX32" s="266"/>
      <c r="CY32" s="266">
        <v>593969691.5671773</v>
      </c>
      <c r="CZ32" s="266"/>
      <c r="DA32" s="266"/>
      <c r="DB32" s="266"/>
      <c r="DC32" s="266">
        <v>614758630.77202845</v>
      </c>
      <c r="DD32" s="266"/>
      <c r="DE32" s="266"/>
      <c r="DF32" s="266"/>
      <c r="DG32" s="266">
        <v>636275182.84904933</v>
      </c>
      <c r="DH32" s="266"/>
      <c r="DI32" s="266"/>
      <c r="DJ32" s="266"/>
      <c r="DK32" s="266">
        <v>658544814.24876606</v>
      </c>
      <c r="DL32" s="266"/>
      <c r="DM32" s="266"/>
      <c r="DN32" s="266"/>
      <c r="DO32" s="266">
        <v>681593882.74747288</v>
      </c>
      <c r="DP32" s="266"/>
      <c r="DQ32" s="266"/>
      <c r="DR32" s="266"/>
      <c r="DS32" s="266">
        <v>705449668.64363432</v>
      </c>
      <c r="DT32" s="266"/>
      <c r="DU32" s="266"/>
      <c r="DV32" s="266"/>
      <c r="DW32" s="266">
        <v>730140407.04616153</v>
      </c>
      <c r="DX32" s="266"/>
      <c r="DY32" s="266"/>
      <c r="DZ32" s="266"/>
      <c r="EA32" s="266">
        <v>755695321.29277718</v>
      </c>
      <c r="EB32" s="266"/>
      <c r="EC32" s="266"/>
      <c r="ED32" s="266"/>
      <c r="EE32" s="266">
        <v>782144657.53802419</v>
      </c>
      <c r="EF32" s="266"/>
      <c r="EG32" s="266"/>
      <c r="EH32" s="266"/>
      <c r="EI32" s="266">
        <v>809519720.55185497</v>
      </c>
      <c r="EJ32" s="266"/>
      <c r="EK32" s="266"/>
      <c r="EL32" s="266"/>
      <c r="EM32" s="266">
        <v>837852910.77116978</v>
      </c>
      <c r="EN32" s="266"/>
      <c r="EO32" s="266"/>
      <c r="EP32" s="266"/>
      <c r="EQ32" s="266">
        <v>867177762.6481607</v>
      </c>
      <c r="ER32" s="266"/>
      <c r="ES32" s="266"/>
      <c r="ET32" s="266"/>
      <c r="EU32" s="266">
        <v>8312591181.9088402</v>
      </c>
      <c r="EV32" s="269" t="s">
        <v>470</v>
      </c>
      <c r="EW32" s="269" t="s">
        <v>510</v>
      </c>
      <c r="EX32" s="269" t="s">
        <v>511</v>
      </c>
      <c r="EY32" s="269" t="s">
        <v>512</v>
      </c>
      <c r="EZ32" s="269" t="s">
        <v>513</v>
      </c>
      <c r="FA32" s="269" t="s">
        <v>514</v>
      </c>
      <c r="FB32" s="269" t="s">
        <v>518</v>
      </c>
      <c r="FC32" s="253" t="s">
        <v>896</v>
      </c>
      <c r="FD32" s="253" t="s">
        <v>897</v>
      </c>
      <c r="FE32" s="269" t="s">
        <v>898</v>
      </c>
      <c r="FF32" s="269" t="s">
        <v>899</v>
      </c>
      <c r="FG32" s="325" t="s">
        <v>900</v>
      </c>
      <c r="FH32" s="274" t="s">
        <v>703</v>
      </c>
    </row>
    <row r="33" spans="1:164" s="50" customFormat="1" ht="142.5" customHeight="1">
      <c r="A33" s="303" t="s">
        <v>830</v>
      </c>
      <c r="B33" s="271"/>
      <c r="C33" s="261" t="s">
        <v>461</v>
      </c>
      <c r="D33" s="263"/>
      <c r="E33" s="264" t="s">
        <v>460</v>
      </c>
      <c r="F33" s="254" t="s">
        <v>811</v>
      </c>
      <c r="G33" s="264" t="s">
        <v>464</v>
      </c>
      <c r="H33" s="264" t="s">
        <v>174</v>
      </c>
      <c r="I33" s="272" t="s">
        <v>85</v>
      </c>
      <c r="J33" s="272"/>
      <c r="K33" s="304" t="s">
        <v>406</v>
      </c>
      <c r="L33" s="305">
        <v>2018</v>
      </c>
      <c r="M33" s="256">
        <v>43831</v>
      </c>
      <c r="N33" s="256">
        <v>50770</v>
      </c>
      <c r="O33" s="306"/>
      <c r="P33" s="307">
        <v>3370307.5263157897</v>
      </c>
      <c r="Q33" s="308">
        <v>6740615.0526315793</v>
      </c>
      <c r="R33" s="308">
        <v>10110922.578947369</v>
      </c>
      <c r="S33" s="308">
        <v>13481230.105263159</v>
      </c>
      <c r="T33" s="308">
        <v>16851537.631578948</v>
      </c>
      <c r="U33" s="308">
        <v>20221845.157894738</v>
      </c>
      <c r="V33" s="308">
        <v>23592152.684210528</v>
      </c>
      <c r="W33" s="308">
        <v>26962460.210526317</v>
      </c>
      <c r="X33" s="308">
        <v>30332767.736842107</v>
      </c>
      <c r="Y33" s="308">
        <v>33703075.263157897</v>
      </c>
      <c r="Z33" s="308">
        <v>37073382.789473683</v>
      </c>
      <c r="AA33" s="308">
        <v>40443690.315789476</v>
      </c>
      <c r="AB33" s="308">
        <v>43813997.842105269</v>
      </c>
      <c r="AC33" s="308">
        <v>47184305.368421055</v>
      </c>
      <c r="AD33" s="308">
        <v>50554612.894736841</v>
      </c>
      <c r="AE33" s="308">
        <v>53924920.421052635</v>
      </c>
      <c r="AF33" s="308">
        <v>57295227.947368428</v>
      </c>
      <c r="AG33" s="308">
        <v>60665535.473684214</v>
      </c>
      <c r="AH33" s="308">
        <v>64035843</v>
      </c>
      <c r="AI33" s="308">
        <v>64035843</v>
      </c>
      <c r="AJ33" s="260" t="s">
        <v>855</v>
      </c>
      <c r="AK33" s="260">
        <v>1.2999999999999999E-2</v>
      </c>
      <c r="AL33" s="254" t="s">
        <v>876</v>
      </c>
      <c r="AM33" s="254" t="s">
        <v>819</v>
      </c>
      <c r="AN33" s="319" t="s">
        <v>243</v>
      </c>
      <c r="AO33" s="262" t="s">
        <v>322</v>
      </c>
      <c r="AP33" s="254" t="s">
        <v>205</v>
      </c>
      <c r="AQ33" s="272" t="s">
        <v>172</v>
      </c>
      <c r="AR33" s="264" t="s">
        <v>85</v>
      </c>
      <c r="AS33" s="261"/>
      <c r="AT33" s="272" t="s">
        <v>406</v>
      </c>
      <c r="AU33" s="272">
        <v>2018</v>
      </c>
      <c r="AV33" s="256">
        <v>43831</v>
      </c>
      <c r="AW33" s="256">
        <v>50770</v>
      </c>
      <c r="AX33" s="265"/>
      <c r="AY33" s="265">
        <v>0</v>
      </c>
      <c r="AZ33" s="265" t="s">
        <v>393</v>
      </c>
      <c r="BA33" s="265" t="s">
        <v>393</v>
      </c>
      <c r="BB33" s="265" t="s">
        <v>393</v>
      </c>
      <c r="BC33" s="265" t="s">
        <v>393</v>
      </c>
      <c r="BD33" s="265" t="s">
        <v>393</v>
      </c>
      <c r="BE33" s="265" t="s">
        <v>393</v>
      </c>
      <c r="BF33" s="265" t="s">
        <v>393</v>
      </c>
      <c r="BG33" s="265" t="s">
        <v>393</v>
      </c>
      <c r="BH33" s="265" t="s">
        <v>393</v>
      </c>
      <c r="BI33" s="265" t="s">
        <v>393</v>
      </c>
      <c r="BJ33" s="265" t="s">
        <v>393</v>
      </c>
      <c r="BK33" s="265" t="s">
        <v>393</v>
      </c>
      <c r="BL33" s="265" t="s">
        <v>393</v>
      </c>
      <c r="BM33" s="265" t="s">
        <v>393</v>
      </c>
      <c r="BN33" s="265" t="s">
        <v>393</v>
      </c>
      <c r="BO33" s="265" t="s">
        <v>393</v>
      </c>
      <c r="BP33" s="265" t="s">
        <v>393</v>
      </c>
      <c r="BQ33" s="265" t="s">
        <v>393</v>
      </c>
      <c r="BR33" s="265" t="s">
        <v>393</v>
      </c>
      <c r="BS33" s="266">
        <v>0</v>
      </c>
      <c r="BT33" s="266"/>
      <c r="BU33" s="266"/>
      <c r="BV33" s="266"/>
      <c r="BW33" s="266">
        <v>534879699.24812037</v>
      </c>
      <c r="BX33" s="266"/>
      <c r="BY33" s="266"/>
      <c r="BZ33" s="266"/>
      <c r="CA33" s="266">
        <v>553600488.72180462</v>
      </c>
      <c r="CB33" s="266"/>
      <c r="CC33" s="266"/>
      <c r="CD33" s="266"/>
      <c r="CE33" s="266">
        <v>572976505.82706773</v>
      </c>
      <c r="CF33" s="266"/>
      <c r="CG33" s="266"/>
      <c r="CH33" s="266"/>
      <c r="CI33" s="266">
        <v>593030683.53101504</v>
      </c>
      <c r="CJ33" s="266"/>
      <c r="CK33" s="266"/>
      <c r="CL33" s="266"/>
      <c r="CM33" s="266">
        <v>613786757.45460045</v>
      </c>
      <c r="CN33" s="266"/>
      <c r="CO33" s="266"/>
      <c r="CP33" s="266"/>
      <c r="CQ33" s="266">
        <v>635269293.96551156</v>
      </c>
      <c r="CR33" s="266"/>
      <c r="CS33" s="266"/>
      <c r="CT33" s="266"/>
      <c r="CU33" s="266">
        <v>657503719.25430441</v>
      </c>
      <c r="CV33" s="266"/>
      <c r="CW33" s="266"/>
      <c r="CX33" s="266"/>
      <c r="CY33" s="266">
        <v>680516349.42820489</v>
      </c>
      <c r="CZ33" s="266"/>
      <c r="DA33" s="266"/>
      <c r="DB33" s="266"/>
      <c r="DC33" s="266">
        <v>704334421.65819192</v>
      </c>
      <c r="DD33" s="266"/>
      <c r="DE33" s="266"/>
      <c r="DF33" s="266"/>
      <c r="DG33" s="266">
        <v>728986126.41622865</v>
      </c>
      <c r="DH33" s="266"/>
      <c r="DI33" s="266"/>
      <c r="DJ33" s="266"/>
      <c r="DK33" s="266">
        <v>754500640.84079671</v>
      </c>
      <c r="DL33" s="266"/>
      <c r="DM33" s="266"/>
      <c r="DN33" s="266"/>
      <c r="DO33" s="266">
        <v>780908163.27022445</v>
      </c>
      <c r="DP33" s="266"/>
      <c r="DQ33" s="266"/>
      <c r="DR33" s="266"/>
      <c r="DS33" s="266">
        <v>808239948.9846822</v>
      </c>
      <c r="DT33" s="266"/>
      <c r="DU33" s="266"/>
      <c r="DV33" s="266"/>
      <c r="DW33" s="266">
        <v>836528347.19914615</v>
      </c>
      <c r="DX33" s="266"/>
      <c r="DY33" s="266"/>
      <c r="DZ33" s="266"/>
      <c r="EA33" s="266">
        <v>865806839.35111618</v>
      </c>
      <c r="EB33" s="266"/>
      <c r="EC33" s="266"/>
      <c r="ED33" s="266"/>
      <c r="EE33" s="266">
        <v>896110078.728405</v>
      </c>
      <c r="EF33" s="266"/>
      <c r="EG33" s="266"/>
      <c r="EH33" s="266"/>
      <c r="EI33" s="266">
        <v>927473931.48389912</v>
      </c>
      <c r="EJ33" s="266"/>
      <c r="EK33" s="266"/>
      <c r="EL33" s="266"/>
      <c r="EM33" s="266">
        <v>959935519.08583558</v>
      </c>
      <c r="EN33" s="266"/>
      <c r="EO33" s="266"/>
      <c r="EP33" s="266"/>
      <c r="EQ33" s="266">
        <v>993533262.25383973</v>
      </c>
      <c r="ER33" s="266"/>
      <c r="ES33" s="266"/>
      <c r="ET33" s="266"/>
      <c r="EU33" s="266">
        <v>9523809523.8095264</v>
      </c>
      <c r="EV33" s="310" t="s">
        <v>470</v>
      </c>
      <c r="EW33" s="310" t="s">
        <v>471</v>
      </c>
      <c r="EX33" s="310" t="s">
        <v>472</v>
      </c>
      <c r="EY33" s="310" t="s">
        <v>473</v>
      </c>
      <c r="EZ33" s="310" t="s">
        <v>474</v>
      </c>
      <c r="FA33" s="310" t="s">
        <v>475</v>
      </c>
      <c r="FB33" s="310" t="s">
        <v>877</v>
      </c>
      <c r="FC33" s="310" t="s">
        <v>878</v>
      </c>
      <c r="FD33" s="310" t="s">
        <v>901</v>
      </c>
      <c r="FE33" s="310" t="s">
        <v>880</v>
      </c>
      <c r="FF33" s="311" t="s">
        <v>881</v>
      </c>
      <c r="FG33" s="312" t="s">
        <v>882</v>
      </c>
      <c r="FH33" s="274" t="s">
        <v>703</v>
      </c>
    </row>
    <row r="34" spans="1:164" s="50" customFormat="1" ht="177.75" customHeight="1">
      <c r="A34" s="303" t="s">
        <v>830</v>
      </c>
      <c r="B34" s="271"/>
      <c r="C34" s="261" t="s">
        <v>461</v>
      </c>
      <c r="D34" s="263"/>
      <c r="E34" s="264" t="s">
        <v>460</v>
      </c>
      <c r="F34" s="254" t="s">
        <v>811</v>
      </c>
      <c r="G34" s="264" t="s">
        <v>464</v>
      </c>
      <c r="H34" s="264" t="s">
        <v>174</v>
      </c>
      <c r="I34" s="272" t="s">
        <v>85</v>
      </c>
      <c r="J34" s="272"/>
      <c r="K34" s="304" t="s">
        <v>406</v>
      </c>
      <c r="L34" s="305">
        <v>2018</v>
      </c>
      <c r="M34" s="256">
        <v>43831</v>
      </c>
      <c r="N34" s="256">
        <v>50770</v>
      </c>
      <c r="O34" s="307"/>
      <c r="P34" s="307">
        <v>3370307.5263157897</v>
      </c>
      <c r="Q34" s="308">
        <v>6740615.0526315793</v>
      </c>
      <c r="R34" s="308">
        <v>10110922.578947369</v>
      </c>
      <c r="S34" s="308">
        <v>13481230.105263159</v>
      </c>
      <c r="T34" s="308">
        <v>16851537.631578948</v>
      </c>
      <c r="U34" s="308">
        <v>20221845.157894738</v>
      </c>
      <c r="V34" s="308">
        <v>23592152.684210528</v>
      </c>
      <c r="W34" s="308">
        <v>26962460.210526317</v>
      </c>
      <c r="X34" s="308">
        <v>30332767.736842107</v>
      </c>
      <c r="Y34" s="308">
        <v>33703075.263157897</v>
      </c>
      <c r="Z34" s="308">
        <v>37073382.789473683</v>
      </c>
      <c r="AA34" s="308">
        <v>40443690.315789476</v>
      </c>
      <c r="AB34" s="308">
        <v>43813997.842105269</v>
      </c>
      <c r="AC34" s="308">
        <v>47184305.368421055</v>
      </c>
      <c r="AD34" s="308">
        <v>50554612.894736841</v>
      </c>
      <c r="AE34" s="308">
        <v>53924920.421052635</v>
      </c>
      <c r="AF34" s="308">
        <v>57295227.947368428</v>
      </c>
      <c r="AG34" s="308">
        <v>60665535.473684214</v>
      </c>
      <c r="AH34" s="308">
        <v>64035843</v>
      </c>
      <c r="AI34" s="308">
        <v>64035843</v>
      </c>
      <c r="AJ34" s="260" t="s">
        <v>690</v>
      </c>
      <c r="AK34" s="260">
        <v>1.2999999999999999E-2</v>
      </c>
      <c r="AL34" s="254" t="s">
        <v>691</v>
      </c>
      <c r="AM34" s="254" t="s">
        <v>820</v>
      </c>
      <c r="AN34" s="319" t="s">
        <v>243</v>
      </c>
      <c r="AO34" s="262" t="s">
        <v>322</v>
      </c>
      <c r="AP34" s="263" t="s">
        <v>205</v>
      </c>
      <c r="AQ34" s="272" t="s">
        <v>174</v>
      </c>
      <c r="AR34" s="264" t="s">
        <v>85</v>
      </c>
      <c r="AS34" s="261"/>
      <c r="AT34" s="272">
        <v>0</v>
      </c>
      <c r="AU34" s="272">
        <v>2018</v>
      </c>
      <c r="AV34" s="256">
        <v>43831</v>
      </c>
      <c r="AW34" s="256">
        <v>50770</v>
      </c>
      <c r="AX34" s="318"/>
      <c r="AY34" s="318">
        <v>40</v>
      </c>
      <c r="AZ34" s="318">
        <v>80</v>
      </c>
      <c r="BA34" s="318">
        <v>120</v>
      </c>
      <c r="BB34" s="318">
        <v>160</v>
      </c>
      <c r="BC34" s="318">
        <v>200</v>
      </c>
      <c r="BD34" s="318">
        <v>240</v>
      </c>
      <c r="BE34" s="318">
        <v>280</v>
      </c>
      <c r="BF34" s="318">
        <v>320</v>
      </c>
      <c r="BG34" s="318">
        <v>360</v>
      </c>
      <c r="BH34" s="318">
        <v>400</v>
      </c>
      <c r="BI34" s="318">
        <v>440</v>
      </c>
      <c r="BJ34" s="318">
        <v>480</v>
      </c>
      <c r="BK34" s="318">
        <v>520</v>
      </c>
      <c r="BL34" s="318">
        <v>560</v>
      </c>
      <c r="BM34" s="318">
        <v>600</v>
      </c>
      <c r="BN34" s="318">
        <v>640</v>
      </c>
      <c r="BO34" s="318">
        <v>680</v>
      </c>
      <c r="BP34" s="318">
        <v>720</v>
      </c>
      <c r="BQ34" s="318">
        <v>760</v>
      </c>
      <c r="BR34" s="258">
        <v>760</v>
      </c>
      <c r="BS34" s="266">
        <v>0</v>
      </c>
      <c r="BT34" s="266"/>
      <c r="BU34" s="266"/>
      <c r="BV34" s="266"/>
      <c r="BW34" s="266">
        <v>133719924.81203009</v>
      </c>
      <c r="BX34" s="266"/>
      <c r="BY34" s="266"/>
      <c r="BZ34" s="266"/>
      <c r="CA34" s="266">
        <v>138400122.18045115</v>
      </c>
      <c r="CB34" s="266"/>
      <c r="CC34" s="266"/>
      <c r="CD34" s="266"/>
      <c r="CE34" s="266">
        <v>143244126.45676693</v>
      </c>
      <c r="CF34" s="266"/>
      <c r="CG34" s="266"/>
      <c r="CH34" s="266"/>
      <c r="CI34" s="266">
        <v>148257670.88275376</v>
      </c>
      <c r="CJ34" s="266"/>
      <c r="CK34" s="266"/>
      <c r="CL34" s="266"/>
      <c r="CM34" s="266">
        <v>153446689.36365011</v>
      </c>
      <c r="CN34" s="266"/>
      <c r="CO34" s="266"/>
      <c r="CP34" s="266"/>
      <c r="CQ34" s="266">
        <v>158817323.49137789</v>
      </c>
      <c r="CR34" s="266"/>
      <c r="CS34" s="266"/>
      <c r="CT34" s="266"/>
      <c r="CU34" s="266">
        <v>164375929.8135761</v>
      </c>
      <c r="CV34" s="266"/>
      <c r="CW34" s="266"/>
      <c r="CX34" s="266"/>
      <c r="CY34" s="266">
        <v>170129087.35705122</v>
      </c>
      <c r="CZ34" s="266"/>
      <c r="DA34" s="266"/>
      <c r="DB34" s="266"/>
      <c r="DC34" s="266">
        <v>176083605.41454798</v>
      </c>
      <c r="DD34" s="266"/>
      <c r="DE34" s="266"/>
      <c r="DF34" s="266"/>
      <c r="DG34" s="266">
        <v>182246531.60405716</v>
      </c>
      <c r="DH34" s="266"/>
      <c r="DI34" s="266"/>
      <c r="DJ34" s="266"/>
      <c r="DK34" s="266">
        <v>188625160.21019918</v>
      </c>
      <c r="DL34" s="266"/>
      <c r="DM34" s="266"/>
      <c r="DN34" s="266"/>
      <c r="DO34" s="266">
        <v>195227040.81755611</v>
      </c>
      <c r="DP34" s="266"/>
      <c r="DQ34" s="266"/>
      <c r="DR34" s="266"/>
      <c r="DS34" s="266">
        <v>202059987.24617055</v>
      </c>
      <c r="DT34" s="266"/>
      <c r="DU34" s="266"/>
      <c r="DV34" s="266"/>
      <c r="DW34" s="266">
        <v>209132086.79978654</v>
      </c>
      <c r="DX34" s="266"/>
      <c r="DY34" s="266"/>
      <c r="DZ34" s="266"/>
      <c r="EA34" s="266">
        <v>216451709.83777905</v>
      </c>
      <c r="EB34" s="266"/>
      <c r="EC34" s="266"/>
      <c r="ED34" s="266"/>
      <c r="EE34" s="266">
        <v>224027519.68210125</v>
      </c>
      <c r="EF34" s="266"/>
      <c r="EG34" s="266"/>
      <c r="EH34" s="266"/>
      <c r="EI34" s="266">
        <v>231868482.87097478</v>
      </c>
      <c r="EJ34" s="266"/>
      <c r="EK34" s="266"/>
      <c r="EL34" s="266"/>
      <c r="EM34" s="266">
        <v>239983879.77145889</v>
      </c>
      <c r="EN34" s="266"/>
      <c r="EO34" s="266"/>
      <c r="EP34" s="266"/>
      <c r="EQ34" s="266">
        <v>248383315.56345993</v>
      </c>
      <c r="ER34" s="266"/>
      <c r="ES34" s="266"/>
      <c r="ET34" s="266"/>
      <c r="EU34" s="266">
        <v>2380952380.9523816</v>
      </c>
      <c r="EV34" s="269" t="s">
        <v>519</v>
      </c>
      <c r="EW34" s="275" t="s">
        <v>520</v>
      </c>
      <c r="EX34" s="253" t="s">
        <v>862</v>
      </c>
      <c r="EY34" s="253" t="s">
        <v>863</v>
      </c>
      <c r="EZ34" s="253" t="s">
        <v>521</v>
      </c>
      <c r="FA34" s="253" t="s">
        <v>864</v>
      </c>
      <c r="FB34" s="326" t="s">
        <v>522</v>
      </c>
      <c r="FC34" s="326" t="s">
        <v>523</v>
      </c>
      <c r="FD34" s="326" t="s">
        <v>524</v>
      </c>
      <c r="FE34" s="326" t="s">
        <v>525</v>
      </c>
      <c r="FF34" s="326" t="s">
        <v>526</v>
      </c>
      <c r="FG34" s="270" t="s">
        <v>527</v>
      </c>
      <c r="FH34" s="274" t="s">
        <v>703</v>
      </c>
    </row>
    <row r="35" spans="1:164" s="50" customFormat="1" ht="166.5" customHeight="1">
      <c r="A35" s="303" t="s">
        <v>830</v>
      </c>
      <c r="B35" s="271"/>
      <c r="C35" s="259" t="s">
        <v>528</v>
      </c>
      <c r="D35" s="327">
        <v>0.17</v>
      </c>
      <c r="E35" s="264" t="s">
        <v>530</v>
      </c>
      <c r="F35" s="264" t="s">
        <v>821</v>
      </c>
      <c r="G35" s="264" t="s">
        <v>206</v>
      </c>
      <c r="H35" s="264" t="s">
        <v>172</v>
      </c>
      <c r="I35" s="272" t="s">
        <v>85</v>
      </c>
      <c r="J35" s="272"/>
      <c r="K35" s="304" t="s">
        <v>406</v>
      </c>
      <c r="L35" s="305">
        <v>2018</v>
      </c>
      <c r="M35" s="256">
        <v>43831</v>
      </c>
      <c r="N35" s="256">
        <v>50770</v>
      </c>
      <c r="O35" s="257"/>
      <c r="P35" s="257">
        <v>0</v>
      </c>
      <c r="Q35" s="258" t="s">
        <v>379</v>
      </c>
      <c r="R35" s="258" t="s">
        <v>379</v>
      </c>
      <c r="S35" s="258" t="s">
        <v>379</v>
      </c>
      <c r="T35" s="258" t="s">
        <v>379</v>
      </c>
      <c r="U35" s="258" t="s">
        <v>379</v>
      </c>
      <c r="V35" s="258" t="s">
        <v>379</v>
      </c>
      <c r="W35" s="258" t="s">
        <v>379</v>
      </c>
      <c r="X35" s="258" t="s">
        <v>379</v>
      </c>
      <c r="Y35" s="258" t="s">
        <v>379</v>
      </c>
      <c r="Z35" s="258" t="s">
        <v>379</v>
      </c>
      <c r="AA35" s="258" t="s">
        <v>379</v>
      </c>
      <c r="AB35" s="258" t="s">
        <v>379</v>
      </c>
      <c r="AC35" s="258" t="s">
        <v>379</v>
      </c>
      <c r="AD35" s="258" t="s">
        <v>379</v>
      </c>
      <c r="AE35" s="258" t="s">
        <v>379</v>
      </c>
      <c r="AF35" s="258" t="s">
        <v>379</v>
      </c>
      <c r="AG35" s="258" t="s">
        <v>379</v>
      </c>
      <c r="AH35" s="258" t="s">
        <v>379</v>
      </c>
      <c r="AI35" s="258" t="s">
        <v>379</v>
      </c>
      <c r="AJ35" s="259" t="s">
        <v>532</v>
      </c>
      <c r="AK35" s="328">
        <v>1.89E-2</v>
      </c>
      <c r="AL35" s="254" t="s">
        <v>533</v>
      </c>
      <c r="AM35" s="254" t="s">
        <v>536</v>
      </c>
      <c r="AN35" s="261" t="s">
        <v>247</v>
      </c>
      <c r="AO35" s="262" t="s">
        <v>341</v>
      </c>
      <c r="AP35" s="263" t="s">
        <v>206</v>
      </c>
      <c r="AQ35" s="272" t="s">
        <v>172</v>
      </c>
      <c r="AR35" s="264" t="s">
        <v>85</v>
      </c>
      <c r="AS35" s="261"/>
      <c r="AT35" s="272" t="s">
        <v>406</v>
      </c>
      <c r="AU35" s="254">
        <v>2018</v>
      </c>
      <c r="AV35" s="256">
        <v>43831</v>
      </c>
      <c r="AW35" s="256">
        <v>50770</v>
      </c>
      <c r="AX35" s="265"/>
      <c r="AY35" s="265">
        <v>0</v>
      </c>
      <c r="AZ35" s="265" t="s">
        <v>393</v>
      </c>
      <c r="BA35" s="265" t="s">
        <v>393</v>
      </c>
      <c r="BB35" s="265" t="s">
        <v>393</v>
      </c>
      <c r="BC35" s="265" t="s">
        <v>393</v>
      </c>
      <c r="BD35" s="265" t="s">
        <v>393</v>
      </c>
      <c r="BE35" s="265" t="s">
        <v>393</v>
      </c>
      <c r="BF35" s="265" t="s">
        <v>393</v>
      </c>
      <c r="BG35" s="265" t="s">
        <v>393</v>
      </c>
      <c r="BH35" s="265" t="s">
        <v>393</v>
      </c>
      <c r="BI35" s="265" t="s">
        <v>393</v>
      </c>
      <c r="BJ35" s="265" t="s">
        <v>393</v>
      </c>
      <c r="BK35" s="265" t="s">
        <v>393</v>
      </c>
      <c r="BL35" s="265" t="s">
        <v>393</v>
      </c>
      <c r="BM35" s="265" t="s">
        <v>393</v>
      </c>
      <c r="BN35" s="265" t="s">
        <v>393</v>
      </c>
      <c r="BO35" s="265" t="s">
        <v>393</v>
      </c>
      <c r="BP35" s="265" t="s">
        <v>393</v>
      </c>
      <c r="BQ35" s="265" t="s">
        <v>393</v>
      </c>
      <c r="BR35" s="265" t="s">
        <v>393</v>
      </c>
      <c r="BS35" s="266">
        <v>0</v>
      </c>
      <c r="BT35" s="266"/>
      <c r="BU35" s="266"/>
      <c r="BV35" s="266"/>
      <c r="BW35" s="266">
        <v>14040592105.263155</v>
      </c>
      <c r="BX35" s="266"/>
      <c r="BY35" s="266"/>
      <c r="BZ35" s="266"/>
      <c r="CA35" s="266">
        <v>14532012828.947365</v>
      </c>
      <c r="CB35" s="266"/>
      <c r="CC35" s="266"/>
      <c r="CD35" s="266"/>
      <c r="CE35" s="266">
        <v>15040633277.96052</v>
      </c>
      <c r="CF35" s="266"/>
      <c r="CG35" s="266"/>
      <c r="CH35" s="266"/>
      <c r="CI35" s="266">
        <v>15567055442.689137</v>
      </c>
      <c r="CJ35" s="266"/>
      <c r="CK35" s="266"/>
      <c r="CL35" s="266"/>
      <c r="CM35" s="266">
        <v>16111902383.183254</v>
      </c>
      <c r="CN35" s="266"/>
      <c r="CO35" s="266"/>
      <c r="CP35" s="266"/>
      <c r="CQ35" s="266">
        <v>16675818966.594669</v>
      </c>
      <c r="CR35" s="266"/>
      <c r="CS35" s="266"/>
      <c r="CT35" s="266"/>
      <c r="CU35" s="266">
        <v>17259472630.425484</v>
      </c>
      <c r="CV35" s="266"/>
      <c r="CW35" s="266"/>
      <c r="CX35" s="266"/>
      <c r="CY35" s="266">
        <v>17863554172.490372</v>
      </c>
      <c r="CZ35" s="266"/>
      <c r="DA35" s="266"/>
      <c r="DB35" s="266"/>
      <c r="DC35" s="266">
        <v>18488778568.527531</v>
      </c>
      <c r="DD35" s="266"/>
      <c r="DE35" s="266"/>
      <c r="DF35" s="266"/>
      <c r="DG35" s="266">
        <v>19135885818.425995</v>
      </c>
      <c r="DH35" s="266"/>
      <c r="DI35" s="266"/>
      <c r="DJ35" s="266"/>
      <c r="DK35" s="266">
        <v>19805641822.070904</v>
      </c>
      <c r="DL35" s="266"/>
      <c r="DM35" s="266"/>
      <c r="DN35" s="266"/>
      <c r="DO35" s="266">
        <v>20498839285.843384</v>
      </c>
      <c r="DP35" s="266"/>
      <c r="DQ35" s="266"/>
      <c r="DR35" s="266"/>
      <c r="DS35" s="266">
        <v>21216298660.847897</v>
      </c>
      <c r="DT35" s="266"/>
      <c r="DU35" s="266"/>
      <c r="DV35" s="266"/>
      <c r="DW35" s="266">
        <v>21958869113.977577</v>
      </c>
      <c r="DX35" s="266"/>
      <c r="DY35" s="266"/>
      <c r="DZ35" s="266"/>
      <c r="EA35" s="266">
        <v>22727429532.966789</v>
      </c>
      <c r="EB35" s="266"/>
      <c r="EC35" s="266"/>
      <c r="ED35" s="266"/>
      <c r="EE35" s="266">
        <v>23522889566.620621</v>
      </c>
      <c r="EF35" s="266"/>
      <c r="EG35" s="266"/>
      <c r="EH35" s="266"/>
      <c r="EI35" s="266">
        <v>24346190701.452343</v>
      </c>
      <c r="EJ35" s="266"/>
      <c r="EK35" s="266"/>
      <c r="EL35" s="266"/>
      <c r="EM35" s="266">
        <v>25198307376.003174</v>
      </c>
      <c r="EN35" s="266"/>
      <c r="EO35" s="266"/>
      <c r="EP35" s="266"/>
      <c r="EQ35" s="266">
        <v>26080248134.16328</v>
      </c>
      <c r="ER35" s="266"/>
      <c r="ES35" s="266"/>
      <c r="ET35" s="266"/>
      <c r="EU35" s="266">
        <v>250000000000</v>
      </c>
      <c r="EV35" s="269" t="s">
        <v>60</v>
      </c>
      <c r="EW35" s="269" t="s">
        <v>534</v>
      </c>
      <c r="EX35" s="269" t="s">
        <v>952</v>
      </c>
      <c r="EY35" s="269" t="s">
        <v>960</v>
      </c>
      <c r="EZ35" s="269">
        <v>3778837</v>
      </c>
      <c r="FA35" s="329" t="s">
        <v>954</v>
      </c>
      <c r="FB35" s="269" t="s">
        <v>535</v>
      </c>
      <c r="FC35" s="269" t="s">
        <v>902</v>
      </c>
      <c r="FD35" s="269" t="s">
        <v>903</v>
      </c>
      <c r="FE35" s="269" t="s">
        <v>904</v>
      </c>
      <c r="FF35" s="269" t="s">
        <v>905</v>
      </c>
      <c r="FG35" s="273" t="s">
        <v>906</v>
      </c>
      <c r="FH35" s="274" t="s">
        <v>702</v>
      </c>
    </row>
    <row r="36" spans="1:164" s="50" customFormat="1" ht="186.75" customHeight="1">
      <c r="A36" s="303" t="s">
        <v>830</v>
      </c>
      <c r="B36" s="271"/>
      <c r="C36" s="259" t="s">
        <v>528</v>
      </c>
      <c r="D36" s="263"/>
      <c r="E36" s="264" t="s">
        <v>530</v>
      </c>
      <c r="F36" s="264" t="s">
        <v>821</v>
      </c>
      <c r="G36" s="264" t="s">
        <v>206</v>
      </c>
      <c r="H36" s="264" t="s">
        <v>172</v>
      </c>
      <c r="I36" s="272" t="s">
        <v>85</v>
      </c>
      <c r="J36" s="272"/>
      <c r="K36" s="304" t="s">
        <v>406</v>
      </c>
      <c r="L36" s="305">
        <v>2018</v>
      </c>
      <c r="M36" s="256">
        <v>43831</v>
      </c>
      <c r="N36" s="256">
        <v>50770</v>
      </c>
      <c r="O36" s="257"/>
      <c r="P36" s="257">
        <v>0</v>
      </c>
      <c r="Q36" s="258" t="s">
        <v>379</v>
      </c>
      <c r="R36" s="258" t="s">
        <v>379</v>
      </c>
      <c r="S36" s="258" t="s">
        <v>379</v>
      </c>
      <c r="T36" s="258" t="s">
        <v>379</v>
      </c>
      <c r="U36" s="258" t="s">
        <v>379</v>
      </c>
      <c r="V36" s="258" t="s">
        <v>379</v>
      </c>
      <c r="W36" s="258" t="s">
        <v>379</v>
      </c>
      <c r="X36" s="258" t="s">
        <v>379</v>
      </c>
      <c r="Y36" s="258" t="s">
        <v>379</v>
      </c>
      <c r="Z36" s="258" t="s">
        <v>379</v>
      </c>
      <c r="AA36" s="258" t="s">
        <v>379</v>
      </c>
      <c r="AB36" s="258" t="s">
        <v>379</v>
      </c>
      <c r="AC36" s="258" t="s">
        <v>379</v>
      </c>
      <c r="AD36" s="258" t="s">
        <v>379</v>
      </c>
      <c r="AE36" s="258" t="s">
        <v>379</v>
      </c>
      <c r="AF36" s="258" t="s">
        <v>379</v>
      </c>
      <c r="AG36" s="258" t="s">
        <v>379</v>
      </c>
      <c r="AH36" s="258" t="s">
        <v>379</v>
      </c>
      <c r="AI36" s="258" t="s">
        <v>379</v>
      </c>
      <c r="AJ36" s="259" t="s">
        <v>537</v>
      </c>
      <c r="AK36" s="328">
        <v>1.89E-2</v>
      </c>
      <c r="AL36" s="254" t="s">
        <v>538</v>
      </c>
      <c r="AM36" s="254" t="s">
        <v>539</v>
      </c>
      <c r="AN36" s="261" t="s">
        <v>247</v>
      </c>
      <c r="AO36" s="262" t="s">
        <v>341</v>
      </c>
      <c r="AP36" s="263" t="s">
        <v>206</v>
      </c>
      <c r="AQ36" s="272" t="s">
        <v>172</v>
      </c>
      <c r="AR36" s="264" t="s">
        <v>85</v>
      </c>
      <c r="AS36" s="261"/>
      <c r="AT36" s="272" t="s">
        <v>406</v>
      </c>
      <c r="AU36" s="254">
        <v>2018</v>
      </c>
      <c r="AV36" s="256">
        <v>43831</v>
      </c>
      <c r="AW36" s="256">
        <v>50770</v>
      </c>
      <c r="AX36" s="265"/>
      <c r="AY36" s="265">
        <v>0</v>
      </c>
      <c r="AZ36" s="265" t="s">
        <v>393</v>
      </c>
      <c r="BA36" s="265" t="s">
        <v>393</v>
      </c>
      <c r="BB36" s="265" t="s">
        <v>393</v>
      </c>
      <c r="BC36" s="265" t="s">
        <v>393</v>
      </c>
      <c r="BD36" s="265" t="s">
        <v>393</v>
      </c>
      <c r="BE36" s="265" t="s">
        <v>393</v>
      </c>
      <c r="BF36" s="265" t="s">
        <v>393</v>
      </c>
      <c r="BG36" s="265" t="s">
        <v>393</v>
      </c>
      <c r="BH36" s="265" t="s">
        <v>393</v>
      </c>
      <c r="BI36" s="265" t="s">
        <v>393</v>
      </c>
      <c r="BJ36" s="265" t="s">
        <v>393</v>
      </c>
      <c r="BK36" s="265" t="s">
        <v>393</v>
      </c>
      <c r="BL36" s="265" t="s">
        <v>393</v>
      </c>
      <c r="BM36" s="265" t="s">
        <v>393</v>
      </c>
      <c r="BN36" s="265" t="s">
        <v>393</v>
      </c>
      <c r="BO36" s="265" t="s">
        <v>393</v>
      </c>
      <c r="BP36" s="265" t="s">
        <v>393</v>
      </c>
      <c r="BQ36" s="265" t="s">
        <v>393</v>
      </c>
      <c r="BR36" s="265" t="s">
        <v>393</v>
      </c>
      <c r="BS36" s="266">
        <v>0</v>
      </c>
      <c r="BT36" s="266"/>
      <c r="BU36" s="266"/>
      <c r="BV36" s="266"/>
      <c r="BW36" s="266">
        <v>14040592105.263155</v>
      </c>
      <c r="BX36" s="266"/>
      <c r="BY36" s="266"/>
      <c r="BZ36" s="266"/>
      <c r="CA36" s="266">
        <v>14532012828.947365</v>
      </c>
      <c r="CB36" s="266"/>
      <c r="CC36" s="266"/>
      <c r="CD36" s="266"/>
      <c r="CE36" s="266">
        <v>15040633277.96052</v>
      </c>
      <c r="CF36" s="266"/>
      <c r="CG36" s="266"/>
      <c r="CH36" s="266"/>
      <c r="CI36" s="266">
        <v>15567055442.689137</v>
      </c>
      <c r="CJ36" s="266"/>
      <c r="CK36" s="266"/>
      <c r="CL36" s="266"/>
      <c r="CM36" s="266">
        <v>16111902383.183254</v>
      </c>
      <c r="CN36" s="266"/>
      <c r="CO36" s="266"/>
      <c r="CP36" s="266"/>
      <c r="CQ36" s="266">
        <v>16675818966.594669</v>
      </c>
      <c r="CR36" s="266"/>
      <c r="CS36" s="266"/>
      <c r="CT36" s="266"/>
      <c r="CU36" s="266">
        <v>17259472630.425484</v>
      </c>
      <c r="CV36" s="266"/>
      <c r="CW36" s="266"/>
      <c r="CX36" s="266"/>
      <c r="CY36" s="266">
        <v>17863554172.490372</v>
      </c>
      <c r="CZ36" s="266"/>
      <c r="DA36" s="266"/>
      <c r="DB36" s="266"/>
      <c r="DC36" s="266">
        <v>18488778568.527531</v>
      </c>
      <c r="DD36" s="266"/>
      <c r="DE36" s="266"/>
      <c r="DF36" s="266"/>
      <c r="DG36" s="266">
        <v>19135885818.425995</v>
      </c>
      <c r="DH36" s="266"/>
      <c r="DI36" s="266"/>
      <c r="DJ36" s="266"/>
      <c r="DK36" s="266">
        <v>19805641822.070904</v>
      </c>
      <c r="DL36" s="266"/>
      <c r="DM36" s="266"/>
      <c r="DN36" s="266"/>
      <c r="DO36" s="266">
        <v>20498839285.843384</v>
      </c>
      <c r="DP36" s="266"/>
      <c r="DQ36" s="266"/>
      <c r="DR36" s="266"/>
      <c r="DS36" s="266">
        <v>21216298660.847897</v>
      </c>
      <c r="DT36" s="266"/>
      <c r="DU36" s="266"/>
      <c r="DV36" s="266"/>
      <c r="DW36" s="266">
        <v>21958869113.977577</v>
      </c>
      <c r="DX36" s="266"/>
      <c r="DY36" s="266"/>
      <c r="DZ36" s="266"/>
      <c r="EA36" s="266">
        <v>22727429532.966789</v>
      </c>
      <c r="EB36" s="266"/>
      <c r="EC36" s="266"/>
      <c r="ED36" s="266"/>
      <c r="EE36" s="266">
        <v>23522889566.620621</v>
      </c>
      <c r="EF36" s="266"/>
      <c r="EG36" s="266"/>
      <c r="EH36" s="266"/>
      <c r="EI36" s="266">
        <v>24346190701.452343</v>
      </c>
      <c r="EJ36" s="266"/>
      <c r="EK36" s="266"/>
      <c r="EL36" s="266"/>
      <c r="EM36" s="266">
        <v>25198307376.003174</v>
      </c>
      <c r="EN36" s="266"/>
      <c r="EO36" s="266"/>
      <c r="EP36" s="266"/>
      <c r="EQ36" s="266">
        <v>26080248134.16328</v>
      </c>
      <c r="ER36" s="266"/>
      <c r="ES36" s="266"/>
      <c r="ET36" s="266"/>
      <c r="EU36" s="266">
        <v>250000000000</v>
      </c>
      <c r="EV36" s="269" t="s">
        <v>60</v>
      </c>
      <c r="EW36" s="269" t="s">
        <v>534</v>
      </c>
      <c r="EX36" s="269" t="s">
        <v>952</v>
      </c>
      <c r="EY36" s="269" t="s">
        <v>960</v>
      </c>
      <c r="EZ36" s="269">
        <v>3778837</v>
      </c>
      <c r="FA36" s="329" t="s">
        <v>954</v>
      </c>
      <c r="FB36" s="269" t="s">
        <v>907</v>
      </c>
      <c r="FC36" s="269" t="s">
        <v>908</v>
      </c>
      <c r="FD36" s="269" t="s">
        <v>909</v>
      </c>
      <c r="FE36" s="269" t="s">
        <v>910</v>
      </c>
      <c r="FF36" s="269" t="s">
        <v>911</v>
      </c>
      <c r="FG36" s="323" t="s">
        <v>912</v>
      </c>
      <c r="FH36" s="274" t="s">
        <v>702</v>
      </c>
    </row>
    <row r="37" spans="1:164" s="50" customFormat="1" ht="169.5" customHeight="1">
      <c r="A37" s="303" t="s">
        <v>830</v>
      </c>
      <c r="B37" s="271"/>
      <c r="C37" s="259" t="s">
        <v>528</v>
      </c>
      <c r="D37" s="263"/>
      <c r="E37" s="264" t="s">
        <v>530</v>
      </c>
      <c r="F37" s="264" t="s">
        <v>821</v>
      </c>
      <c r="G37" s="264" t="s">
        <v>206</v>
      </c>
      <c r="H37" s="264" t="s">
        <v>172</v>
      </c>
      <c r="I37" s="272" t="s">
        <v>85</v>
      </c>
      <c r="J37" s="272"/>
      <c r="K37" s="304" t="s">
        <v>406</v>
      </c>
      <c r="L37" s="305">
        <v>2018</v>
      </c>
      <c r="M37" s="256">
        <v>43831</v>
      </c>
      <c r="N37" s="256">
        <v>50770</v>
      </c>
      <c r="O37" s="257"/>
      <c r="P37" s="257">
        <v>0</v>
      </c>
      <c r="Q37" s="258" t="s">
        <v>379</v>
      </c>
      <c r="R37" s="258" t="s">
        <v>379</v>
      </c>
      <c r="S37" s="258" t="s">
        <v>379</v>
      </c>
      <c r="T37" s="258" t="s">
        <v>379</v>
      </c>
      <c r="U37" s="258" t="s">
        <v>379</v>
      </c>
      <c r="V37" s="258" t="s">
        <v>379</v>
      </c>
      <c r="W37" s="258" t="s">
        <v>379</v>
      </c>
      <c r="X37" s="258" t="s">
        <v>379</v>
      </c>
      <c r="Y37" s="258" t="s">
        <v>379</v>
      </c>
      <c r="Z37" s="258" t="s">
        <v>379</v>
      </c>
      <c r="AA37" s="258" t="s">
        <v>379</v>
      </c>
      <c r="AB37" s="258" t="s">
        <v>379</v>
      </c>
      <c r="AC37" s="258" t="s">
        <v>379</v>
      </c>
      <c r="AD37" s="258" t="s">
        <v>379</v>
      </c>
      <c r="AE37" s="258" t="s">
        <v>379</v>
      </c>
      <c r="AF37" s="258" t="s">
        <v>379</v>
      </c>
      <c r="AG37" s="258" t="s">
        <v>379</v>
      </c>
      <c r="AH37" s="258" t="s">
        <v>379</v>
      </c>
      <c r="AI37" s="258" t="s">
        <v>379</v>
      </c>
      <c r="AJ37" s="259" t="s">
        <v>529</v>
      </c>
      <c r="AK37" s="328">
        <v>1.89E-2</v>
      </c>
      <c r="AL37" s="254" t="s">
        <v>546</v>
      </c>
      <c r="AM37" s="254" t="s">
        <v>547</v>
      </c>
      <c r="AN37" s="261" t="s">
        <v>247</v>
      </c>
      <c r="AO37" s="262" t="s">
        <v>341</v>
      </c>
      <c r="AP37" s="263" t="s">
        <v>206</v>
      </c>
      <c r="AQ37" s="272" t="s">
        <v>172</v>
      </c>
      <c r="AR37" s="264" t="s">
        <v>85</v>
      </c>
      <c r="AS37" s="261"/>
      <c r="AT37" s="272" t="s">
        <v>406</v>
      </c>
      <c r="AU37" s="254">
        <v>2018</v>
      </c>
      <c r="AV37" s="256">
        <v>43831</v>
      </c>
      <c r="AW37" s="256">
        <v>50770</v>
      </c>
      <c r="AX37" s="265"/>
      <c r="AY37" s="265">
        <v>0</v>
      </c>
      <c r="AZ37" s="265" t="s">
        <v>393</v>
      </c>
      <c r="BA37" s="265" t="s">
        <v>393</v>
      </c>
      <c r="BB37" s="265" t="s">
        <v>393</v>
      </c>
      <c r="BC37" s="265" t="s">
        <v>393</v>
      </c>
      <c r="BD37" s="265" t="s">
        <v>393</v>
      </c>
      <c r="BE37" s="265" t="s">
        <v>393</v>
      </c>
      <c r="BF37" s="265" t="s">
        <v>393</v>
      </c>
      <c r="BG37" s="265" t="s">
        <v>393</v>
      </c>
      <c r="BH37" s="265" t="s">
        <v>393</v>
      </c>
      <c r="BI37" s="265" t="s">
        <v>393</v>
      </c>
      <c r="BJ37" s="265" t="s">
        <v>393</v>
      </c>
      <c r="BK37" s="265" t="s">
        <v>393</v>
      </c>
      <c r="BL37" s="265" t="s">
        <v>393</v>
      </c>
      <c r="BM37" s="265" t="s">
        <v>393</v>
      </c>
      <c r="BN37" s="265" t="s">
        <v>393</v>
      </c>
      <c r="BO37" s="265" t="s">
        <v>393</v>
      </c>
      <c r="BP37" s="265" t="s">
        <v>393</v>
      </c>
      <c r="BQ37" s="265" t="s">
        <v>393</v>
      </c>
      <c r="BR37" s="265" t="s">
        <v>393</v>
      </c>
      <c r="BS37" s="266">
        <v>0</v>
      </c>
      <c r="BT37" s="266"/>
      <c r="BU37" s="266"/>
      <c r="BV37" s="266"/>
      <c r="BW37" s="266">
        <v>14040592105.263155</v>
      </c>
      <c r="BX37" s="266"/>
      <c r="BY37" s="266"/>
      <c r="BZ37" s="266"/>
      <c r="CA37" s="266">
        <v>14532012828.947365</v>
      </c>
      <c r="CB37" s="266"/>
      <c r="CC37" s="266"/>
      <c r="CD37" s="266"/>
      <c r="CE37" s="266">
        <v>15040633277.96052</v>
      </c>
      <c r="CF37" s="266"/>
      <c r="CG37" s="266"/>
      <c r="CH37" s="266"/>
      <c r="CI37" s="266">
        <v>15567055442.689137</v>
      </c>
      <c r="CJ37" s="266"/>
      <c r="CK37" s="266"/>
      <c r="CL37" s="266"/>
      <c r="CM37" s="266">
        <v>16111902383.183254</v>
      </c>
      <c r="CN37" s="266"/>
      <c r="CO37" s="266"/>
      <c r="CP37" s="266"/>
      <c r="CQ37" s="266">
        <v>16675818966.594669</v>
      </c>
      <c r="CR37" s="266"/>
      <c r="CS37" s="266"/>
      <c r="CT37" s="266"/>
      <c r="CU37" s="266">
        <v>17259472630.425484</v>
      </c>
      <c r="CV37" s="266"/>
      <c r="CW37" s="266"/>
      <c r="CX37" s="266"/>
      <c r="CY37" s="266">
        <v>17863554172.490372</v>
      </c>
      <c r="CZ37" s="266"/>
      <c r="DA37" s="266"/>
      <c r="DB37" s="266"/>
      <c r="DC37" s="266">
        <v>18488778568.527531</v>
      </c>
      <c r="DD37" s="266"/>
      <c r="DE37" s="266"/>
      <c r="DF37" s="266"/>
      <c r="DG37" s="266">
        <v>19135885818.425995</v>
      </c>
      <c r="DH37" s="266"/>
      <c r="DI37" s="266"/>
      <c r="DJ37" s="266"/>
      <c r="DK37" s="266">
        <v>19805641822.070904</v>
      </c>
      <c r="DL37" s="266"/>
      <c r="DM37" s="266"/>
      <c r="DN37" s="266"/>
      <c r="DO37" s="266">
        <v>20498839285.843384</v>
      </c>
      <c r="DP37" s="266"/>
      <c r="DQ37" s="266"/>
      <c r="DR37" s="266"/>
      <c r="DS37" s="266">
        <v>21216298660.847897</v>
      </c>
      <c r="DT37" s="266"/>
      <c r="DU37" s="266"/>
      <c r="DV37" s="266"/>
      <c r="DW37" s="266">
        <v>21958869113.977577</v>
      </c>
      <c r="DX37" s="266"/>
      <c r="DY37" s="266"/>
      <c r="DZ37" s="266"/>
      <c r="EA37" s="266">
        <v>22727429532.966789</v>
      </c>
      <c r="EB37" s="266"/>
      <c r="EC37" s="266"/>
      <c r="ED37" s="266"/>
      <c r="EE37" s="266">
        <v>23522889566.620621</v>
      </c>
      <c r="EF37" s="266"/>
      <c r="EG37" s="266"/>
      <c r="EH37" s="266"/>
      <c r="EI37" s="266">
        <v>24346190701.452343</v>
      </c>
      <c r="EJ37" s="266"/>
      <c r="EK37" s="266"/>
      <c r="EL37" s="266"/>
      <c r="EM37" s="266">
        <v>25198307376.003174</v>
      </c>
      <c r="EN37" s="266"/>
      <c r="EO37" s="266"/>
      <c r="EP37" s="266"/>
      <c r="EQ37" s="266">
        <v>26080248134.16328</v>
      </c>
      <c r="ER37" s="266"/>
      <c r="ES37" s="266"/>
      <c r="ET37" s="266"/>
      <c r="EU37" s="266">
        <v>250000000000</v>
      </c>
      <c r="EV37" s="269" t="s">
        <v>62</v>
      </c>
      <c r="EW37" s="269" t="s">
        <v>358</v>
      </c>
      <c r="EX37" s="269" t="s">
        <v>865</v>
      </c>
      <c r="EY37" s="269" t="s">
        <v>508</v>
      </c>
      <c r="EZ37" s="269">
        <v>3002410824</v>
      </c>
      <c r="FA37" s="329" t="s">
        <v>509</v>
      </c>
      <c r="FB37" s="269" t="s">
        <v>540</v>
      </c>
      <c r="FC37" s="275" t="s">
        <v>541</v>
      </c>
      <c r="FD37" s="275" t="s">
        <v>542</v>
      </c>
      <c r="FE37" s="275" t="s">
        <v>543</v>
      </c>
      <c r="FF37" s="275" t="s">
        <v>544</v>
      </c>
      <c r="FG37" s="330" t="s">
        <v>545</v>
      </c>
      <c r="FH37" s="274" t="s">
        <v>702</v>
      </c>
    </row>
    <row r="38" spans="1:164" s="50" customFormat="1" ht="257.25" customHeight="1">
      <c r="A38" s="303" t="s">
        <v>830</v>
      </c>
      <c r="B38" s="271"/>
      <c r="C38" s="259" t="s">
        <v>528</v>
      </c>
      <c r="D38" s="263"/>
      <c r="E38" s="264" t="s">
        <v>530</v>
      </c>
      <c r="F38" s="264" t="s">
        <v>821</v>
      </c>
      <c r="G38" s="264" t="s">
        <v>206</v>
      </c>
      <c r="H38" s="264" t="s">
        <v>172</v>
      </c>
      <c r="I38" s="272" t="s">
        <v>85</v>
      </c>
      <c r="J38" s="272"/>
      <c r="K38" s="304" t="s">
        <v>406</v>
      </c>
      <c r="L38" s="305">
        <v>2018</v>
      </c>
      <c r="M38" s="256">
        <v>43831</v>
      </c>
      <c r="N38" s="256">
        <v>50770</v>
      </c>
      <c r="O38" s="257"/>
      <c r="P38" s="257">
        <v>0</v>
      </c>
      <c r="Q38" s="258" t="s">
        <v>379</v>
      </c>
      <c r="R38" s="258" t="s">
        <v>379</v>
      </c>
      <c r="S38" s="258" t="s">
        <v>379</v>
      </c>
      <c r="T38" s="258" t="s">
        <v>379</v>
      </c>
      <c r="U38" s="258" t="s">
        <v>379</v>
      </c>
      <c r="V38" s="258" t="s">
        <v>379</v>
      </c>
      <c r="W38" s="258" t="s">
        <v>379</v>
      </c>
      <c r="X38" s="258" t="s">
        <v>379</v>
      </c>
      <c r="Y38" s="258" t="s">
        <v>379</v>
      </c>
      <c r="Z38" s="258" t="s">
        <v>379</v>
      </c>
      <c r="AA38" s="258" t="s">
        <v>379</v>
      </c>
      <c r="AB38" s="258" t="s">
        <v>379</v>
      </c>
      <c r="AC38" s="258" t="s">
        <v>379</v>
      </c>
      <c r="AD38" s="258" t="s">
        <v>379</v>
      </c>
      <c r="AE38" s="258" t="s">
        <v>379</v>
      </c>
      <c r="AF38" s="258" t="s">
        <v>379</v>
      </c>
      <c r="AG38" s="258" t="s">
        <v>379</v>
      </c>
      <c r="AH38" s="258" t="s">
        <v>379</v>
      </c>
      <c r="AI38" s="258" t="s">
        <v>379</v>
      </c>
      <c r="AJ38" s="259" t="s">
        <v>548</v>
      </c>
      <c r="AK38" s="328">
        <v>1.89E-2</v>
      </c>
      <c r="AL38" s="254" t="s">
        <v>549</v>
      </c>
      <c r="AM38" s="254" t="s">
        <v>550</v>
      </c>
      <c r="AN38" s="261" t="s">
        <v>247</v>
      </c>
      <c r="AO38" s="262" t="s">
        <v>341</v>
      </c>
      <c r="AP38" s="263" t="s">
        <v>206</v>
      </c>
      <c r="AQ38" s="272" t="s">
        <v>172</v>
      </c>
      <c r="AR38" s="264" t="s">
        <v>85</v>
      </c>
      <c r="AS38" s="261"/>
      <c r="AT38" s="272" t="s">
        <v>406</v>
      </c>
      <c r="AU38" s="254">
        <v>2018</v>
      </c>
      <c r="AV38" s="256">
        <v>43831</v>
      </c>
      <c r="AW38" s="256">
        <v>50770</v>
      </c>
      <c r="AX38" s="265"/>
      <c r="AY38" s="265">
        <v>0</v>
      </c>
      <c r="AZ38" s="265" t="s">
        <v>393</v>
      </c>
      <c r="BA38" s="265" t="s">
        <v>393</v>
      </c>
      <c r="BB38" s="265" t="s">
        <v>393</v>
      </c>
      <c r="BC38" s="265" t="s">
        <v>393</v>
      </c>
      <c r="BD38" s="265" t="s">
        <v>393</v>
      </c>
      <c r="BE38" s="265" t="s">
        <v>393</v>
      </c>
      <c r="BF38" s="265" t="s">
        <v>393</v>
      </c>
      <c r="BG38" s="265" t="s">
        <v>393</v>
      </c>
      <c r="BH38" s="265" t="s">
        <v>393</v>
      </c>
      <c r="BI38" s="265" t="s">
        <v>393</v>
      </c>
      <c r="BJ38" s="265" t="s">
        <v>393</v>
      </c>
      <c r="BK38" s="265" t="s">
        <v>393</v>
      </c>
      <c r="BL38" s="265" t="s">
        <v>393</v>
      </c>
      <c r="BM38" s="265" t="s">
        <v>393</v>
      </c>
      <c r="BN38" s="265" t="s">
        <v>393</v>
      </c>
      <c r="BO38" s="265" t="s">
        <v>393</v>
      </c>
      <c r="BP38" s="265" t="s">
        <v>393</v>
      </c>
      <c r="BQ38" s="265" t="s">
        <v>393</v>
      </c>
      <c r="BR38" s="265" t="s">
        <v>393</v>
      </c>
      <c r="BS38" s="266">
        <v>0</v>
      </c>
      <c r="BT38" s="266"/>
      <c r="BU38" s="266"/>
      <c r="BV38" s="266"/>
      <c r="BW38" s="266">
        <v>14040592105.263155</v>
      </c>
      <c r="BX38" s="266"/>
      <c r="BY38" s="266"/>
      <c r="BZ38" s="266"/>
      <c r="CA38" s="266">
        <v>14532012828.947365</v>
      </c>
      <c r="CB38" s="266"/>
      <c r="CC38" s="266"/>
      <c r="CD38" s="266"/>
      <c r="CE38" s="266">
        <v>15040633277.96052</v>
      </c>
      <c r="CF38" s="266"/>
      <c r="CG38" s="266"/>
      <c r="CH38" s="266"/>
      <c r="CI38" s="266">
        <v>15567055442.689137</v>
      </c>
      <c r="CJ38" s="266"/>
      <c r="CK38" s="266"/>
      <c r="CL38" s="266"/>
      <c r="CM38" s="266">
        <v>16111902383.183254</v>
      </c>
      <c r="CN38" s="266"/>
      <c r="CO38" s="266"/>
      <c r="CP38" s="266"/>
      <c r="CQ38" s="266">
        <v>16675818966.594669</v>
      </c>
      <c r="CR38" s="266"/>
      <c r="CS38" s="266"/>
      <c r="CT38" s="266"/>
      <c r="CU38" s="266">
        <v>17259472630.425484</v>
      </c>
      <c r="CV38" s="266"/>
      <c r="CW38" s="266"/>
      <c r="CX38" s="266"/>
      <c r="CY38" s="266">
        <v>17863554172.490372</v>
      </c>
      <c r="CZ38" s="266"/>
      <c r="DA38" s="266"/>
      <c r="DB38" s="266"/>
      <c r="DC38" s="266">
        <v>18488778568.527531</v>
      </c>
      <c r="DD38" s="266"/>
      <c r="DE38" s="266"/>
      <c r="DF38" s="266"/>
      <c r="DG38" s="266">
        <v>19135885818.425995</v>
      </c>
      <c r="DH38" s="266"/>
      <c r="DI38" s="266"/>
      <c r="DJ38" s="266"/>
      <c r="DK38" s="266">
        <v>19805641822.070904</v>
      </c>
      <c r="DL38" s="266"/>
      <c r="DM38" s="266"/>
      <c r="DN38" s="266"/>
      <c r="DO38" s="266">
        <v>20498839285.843384</v>
      </c>
      <c r="DP38" s="266"/>
      <c r="DQ38" s="266"/>
      <c r="DR38" s="266"/>
      <c r="DS38" s="266">
        <v>21216298660.847897</v>
      </c>
      <c r="DT38" s="266"/>
      <c r="DU38" s="266"/>
      <c r="DV38" s="266"/>
      <c r="DW38" s="266">
        <v>21958869113.977577</v>
      </c>
      <c r="DX38" s="266"/>
      <c r="DY38" s="266"/>
      <c r="DZ38" s="266"/>
      <c r="EA38" s="266">
        <v>22727429532.966789</v>
      </c>
      <c r="EB38" s="266"/>
      <c r="EC38" s="266"/>
      <c r="ED38" s="266"/>
      <c r="EE38" s="266">
        <v>23522889566.620621</v>
      </c>
      <c r="EF38" s="266"/>
      <c r="EG38" s="266"/>
      <c r="EH38" s="266"/>
      <c r="EI38" s="266">
        <v>24346190701.452343</v>
      </c>
      <c r="EJ38" s="266"/>
      <c r="EK38" s="266"/>
      <c r="EL38" s="266"/>
      <c r="EM38" s="266">
        <v>25198307376.003174</v>
      </c>
      <c r="EN38" s="266"/>
      <c r="EO38" s="266"/>
      <c r="EP38" s="266"/>
      <c r="EQ38" s="266">
        <v>26080248134.16328</v>
      </c>
      <c r="ER38" s="266"/>
      <c r="ES38" s="266"/>
      <c r="ET38" s="266"/>
      <c r="EU38" s="266">
        <v>250000000000</v>
      </c>
      <c r="EV38" s="269" t="s">
        <v>62</v>
      </c>
      <c r="EW38" s="269" t="s">
        <v>358</v>
      </c>
      <c r="EX38" s="269" t="s">
        <v>865</v>
      </c>
      <c r="EY38" s="269" t="s">
        <v>508</v>
      </c>
      <c r="EZ38" s="269">
        <v>3002410824</v>
      </c>
      <c r="FA38" s="329" t="s">
        <v>509</v>
      </c>
      <c r="FB38" s="269" t="s">
        <v>540</v>
      </c>
      <c r="FC38" s="275" t="s">
        <v>541</v>
      </c>
      <c r="FD38" s="275" t="s">
        <v>542</v>
      </c>
      <c r="FE38" s="275" t="s">
        <v>543</v>
      </c>
      <c r="FF38" s="275" t="s">
        <v>544</v>
      </c>
      <c r="FG38" s="330" t="s">
        <v>545</v>
      </c>
      <c r="FH38" s="274" t="s">
        <v>711</v>
      </c>
    </row>
    <row r="39" spans="1:164" s="50" customFormat="1" ht="180" customHeight="1">
      <c r="A39" s="303" t="s">
        <v>830</v>
      </c>
      <c r="B39" s="271"/>
      <c r="C39" s="259" t="s">
        <v>528</v>
      </c>
      <c r="D39" s="263"/>
      <c r="E39" s="264" t="s">
        <v>530</v>
      </c>
      <c r="F39" s="264" t="s">
        <v>821</v>
      </c>
      <c r="G39" s="264" t="s">
        <v>206</v>
      </c>
      <c r="H39" s="264" t="s">
        <v>172</v>
      </c>
      <c r="I39" s="272" t="s">
        <v>85</v>
      </c>
      <c r="J39" s="272"/>
      <c r="K39" s="304" t="s">
        <v>406</v>
      </c>
      <c r="L39" s="305">
        <v>2018</v>
      </c>
      <c r="M39" s="256">
        <v>43831</v>
      </c>
      <c r="N39" s="256">
        <v>50770</v>
      </c>
      <c r="O39" s="257"/>
      <c r="P39" s="257">
        <v>0</v>
      </c>
      <c r="Q39" s="258" t="s">
        <v>379</v>
      </c>
      <c r="R39" s="258" t="s">
        <v>379</v>
      </c>
      <c r="S39" s="258" t="s">
        <v>379</v>
      </c>
      <c r="T39" s="258" t="s">
        <v>379</v>
      </c>
      <c r="U39" s="258" t="s">
        <v>379</v>
      </c>
      <c r="V39" s="258" t="s">
        <v>379</v>
      </c>
      <c r="W39" s="258" t="s">
        <v>379</v>
      </c>
      <c r="X39" s="258" t="s">
        <v>379</v>
      </c>
      <c r="Y39" s="258" t="s">
        <v>379</v>
      </c>
      <c r="Z39" s="258" t="s">
        <v>379</v>
      </c>
      <c r="AA39" s="258" t="s">
        <v>379</v>
      </c>
      <c r="AB39" s="258" t="s">
        <v>379</v>
      </c>
      <c r="AC39" s="258" t="s">
        <v>379</v>
      </c>
      <c r="AD39" s="258" t="s">
        <v>379</v>
      </c>
      <c r="AE39" s="258" t="s">
        <v>379</v>
      </c>
      <c r="AF39" s="258" t="s">
        <v>379</v>
      </c>
      <c r="AG39" s="258" t="s">
        <v>379</v>
      </c>
      <c r="AH39" s="258" t="s">
        <v>379</v>
      </c>
      <c r="AI39" s="258" t="s">
        <v>379</v>
      </c>
      <c r="AJ39" s="259" t="s">
        <v>551</v>
      </c>
      <c r="AK39" s="328">
        <v>1.89E-2</v>
      </c>
      <c r="AL39" s="254" t="s">
        <v>552</v>
      </c>
      <c r="AM39" s="254" t="s">
        <v>822</v>
      </c>
      <c r="AN39" s="261" t="s">
        <v>243</v>
      </c>
      <c r="AO39" s="262" t="s">
        <v>323</v>
      </c>
      <c r="AP39" s="263" t="s">
        <v>206</v>
      </c>
      <c r="AQ39" s="272" t="s">
        <v>172</v>
      </c>
      <c r="AR39" s="264" t="s">
        <v>85</v>
      </c>
      <c r="AS39" s="261"/>
      <c r="AT39" s="272" t="s">
        <v>406</v>
      </c>
      <c r="AU39" s="254">
        <v>2018</v>
      </c>
      <c r="AV39" s="256">
        <v>43831</v>
      </c>
      <c r="AW39" s="256">
        <v>50770</v>
      </c>
      <c r="AX39" s="318"/>
      <c r="AY39" s="315">
        <v>475628.94736842107</v>
      </c>
      <c r="AZ39" s="315">
        <v>951257.89473684214</v>
      </c>
      <c r="BA39" s="315">
        <v>1426886.8421052631</v>
      </c>
      <c r="BB39" s="315">
        <v>1902515.7894736843</v>
      </c>
      <c r="BC39" s="315">
        <v>2378144.7368421052</v>
      </c>
      <c r="BD39" s="316">
        <v>2853773.6842105263</v>
      </c>
      <c r="BE39" s="315">
        <v>3329402.6315789474</v>
      </c>
      <c r="BF39" s="315">
        <v>3805031.5789473685</v>
      </c>
      <c r="BG39" s="315">
        <v>4280660.5263157897</v>
      </c>
      <c r="BH39" s="315">
        <v>4756289.4736842103</v>
      </c>
      <c r="BI39" s="315">
        <v>5231918.4210526319</v>
      </c>
      <c r="BJ39" s="315">
        <v>5707547.3684210526</v>
      </c>
      <c r="BK39" s="315">
        <v>6183176.3157894742</v>
      </c>
      <c r="BL39" s="316">
        <v>6658805.2631578948</v>
      </c>
      <c r="BM39" s="315">
        <v>7134434.2105263164</v>
      </c>
      <c r="BN39" s="315">
        <v>7610063.1578947371</v>
      </c>
      <c r="BO39" s="315">
        <v>8085692.1052631577</v>
      </c>
      <c r="BP39" s="315">
        <v>8561321.0526315793</v>
      </c>
      <c r="BQ39" s="315">
        <v>9036950</v>
      </c>
      <c r="BR39" s="331">
        <v>9036950</v>
      </c>
      <c r="BS39" s="266">
        <v>0</v>
      </c>
      <c r="BT39" s="266"/>
      <c r="BU39" s="266"/>
      <c r="BV39" s="266"/>
      <c r="BW39" s="266">
        <v>14040592105.263155</v>
      </c>
      <c r="BX39" s="266"/>
      <c r="BY39" s="266"/>
      <c r="BZ39" s="266"/>
      <c r="CA39" s="266">
        <v>14532012828.947365</v>
      </c>
      <c r="CB39" s="266"/>
      <c r="CC39" s="266"/>
      <c r="CD39" s="266"/>
      <c r="CE39" s="266">
        <v>15040633277.96052</v>
      </c>
      <c r="CF39" s="266"/>
      <c r="CG39" s="266"/>
      <c r="CH39" s="266"/>
      <c r="CI39" s="266">
        <v>15567055442.689137</v>
      </c>
      <c r="CJ39" s="266"/>
      <c r="CK39" s="266"/>
      <c r="CL39" s="266"/>
      <c r="CM39" s="266">
        <v>16111902383.183254</v>
      </c>
      <c r="CN39" s="266"/>
      <c r="CO39" s="266"/>
      <c r="CP39" s="266"/>
      <c r="CQ39" s="266">
        <v>16675818966.594669</v>
      </c>
      <c r="CR39" s="266"/>
      <c r="CS39" s="266"/>
      <c r="CT39" s="266"/>
      <c r="CU39" s="266">
        <v>17259472630.425484</v>
      </c>
      <c r="CV39" s="266"/>
      <c r="CW39" s="266"/>
      <c r="CX39" s="266"/>
      <c r="CY39" s="266">
        <v>17863554172.490372</v>
      </c>
      <c r="CZ39" s="266"/>
      <c r="DA39" s="266"/>
      <c r="DB39" s="266"/>
      <c r="DC39" s="266">
        <v>18488778568.527531</v>
      </c>
      <c r="DD39" s="266"/>
      <c r="DE39" s="266"/>
      <c r="DF39" s="266"/>
      <c r="DG39" s="266">
        <v>19135885818.425995</v>
      </c>
      <c r="DH39" s="266"/>
      <c r="DI39" s="266"/>
      <c r="DJ39" s="266"/>
      <c r="DK39" s="266">
        <v>19805641822.070904</v>
      </c>
      <c r="DL39" s="266"/>
      <c r="DM39" s="266"/>
      <c r="DN39" s="266"/>
      <c r="DO39" s="266">
        <v>20498839285.843384</v>
      </c>
      <c r="DP39" s="266"/>
      <c r="DQ39" s="266"/>
      <c r="DR39" s="266"/>
      <c r="DS39" s="266">
        <v>21216298660.847897</v>
      </c>
      <c r="DT39" s="266"/>
      <c r="DU39" s="266"/>
      <c r="DV39" s="266"/>
      <c r="DW39" s="266">
        <v>21958869113.977577</v>
      </c>
      <c r="DX39" s="266"/>
      <c r="DY39" s="266"/>
      <c r="DZ39" s="266"/>
      <c r="EA39" s="266">
        <v>22727429532.966789</v>
      </c>
      <c r="EB39" s="266"/>
      <c r="EC39" s="266"/>
      <c r="ED39" s="266"/>
      <c r="EE39" s="266">
        <v>23522889566.620621</v>
      </c>
      <c r="EF39" s="266"/>
      <c r="EG39" s="266"/>
      <c r="EH39" s="266"/>
      <c r="EI39" s="266">
        <v>24346190701.452343</v>
      </c>
      <c r="EJ39" s="266"/>
      <c r="EK39" s="266"/>
      <c r="EL39" s="266"/>
      <c r="EM39" s="266">
        <v>25198307376.003174</v>
      </c>
      <c r="EN39" s="266"/>
      <c r="EO39" s="266"/>
      <c r="EP39" s="266"/>
      <c r="EQ39" s="266">
        <v>26080248134.16328</v>
      </c>
      <c r="ER39" s="266"/>
      <c r="ES39" s="266"/>
      <c r="ET39" s="266"/>
      <c r="EU39" s="266">
        <v>250000000000</v>
      </c>
      <c r="EV39" s="269" t="s">
        <v>60</v>
      </c>
      <c r="EW39" s="275" t="s">
        <v>354</v>
      </c>
      <c r="EX39" s="275" t="s">
        <v>866</v>
      </c>
      <c r="EY39" s="269" t="s">
        <v>867</v>
      </c>
      <c r="EZ39" s="269">
        <v>3108074346</v>
      </c>
      <c r="FA39" s="329" t="s">
        <v>868</v>
      </c>
      <c r="FB39" s="269" t="s">
        <v>553</v>
      </c>
      <c r="FC39" s="269" t="s">
        <v>554</v>
      </c>
      <c r="FD39" s="269" t="s">
        <v>555</v>
      </c>
      <c r="FE39" s="269" t="s">
        <v>556</v>
      </c>
      <c r="FF39" s="269" t="s">
        <v>557</v>
      </c>
      <c r="FG39" s="273" t="s">
        <v>558</v>
      </c>
      <c r="FH39" s="274" t="s">
        <v>702</v>
      </c>
    </row>
    <row r="40" spans="1:164" s="50" customFormat="1" ht="167.25" customHeight="1">
      <c r="A40" s="303" t="s">
        <v>830</v>
      </c>
      <c r="B40" s="271"/>
      <c r="C40" s="259" t="s">
        <v>528</v>
      </c>
      <c r="D40" s="263"/>
      <c r="E40" s="264" t="s">
        <v>530</v>
      </c>
      <c r="F40" s="264" t="s">
        <v>821</v>
      </c>
      <c r="G40" s="264" t="s">
        <v>206</v>
      </c>
      <c r="H40" s="264" t="s">
        <v>172</v>
      </c>
      <c r="I40" s="272" t="s">
        <v>85</v>
      </c>
      <c r="J40" s="272"/>
      <c r="K40" s="304" t="s">
        <v>406</v>
      </c>
      <c r="L40" s="305">
        <v>2018</v>
      </c>
      <c r="M40" s="256">
        <v>43831</v>
      </c>
      <c r="N40" s="256">
        <v>50770</v>
      </c>
      <c r="O40" s="257"/>
      <c r="P40" s="257">
        <v>0</v>
      </c>
      <c r="Q40" s="258" t="s">
        <v>379</v>
      </c>
      <c r="R40" s="258" t="s">
        <v>379</v>
      </c>
      <c r="S40" s="258" t="s">
        <v>379</v>
      </c>
      <c r="T40" s="258" t="s">
        <v>379</v>
      </c>
      <c r="U40" s="258" t="s">
        <v>379</v>
      </c>
      <c r="V40" s="258" t="s">
        <v>379</v>
      </c>
      <c r="W40" s="258" t="s">
        <v>379</v>
      </c>
      <c r="X40" s="258" t="s">
        <v>379</v>
      </c>
      <c r="Y40" s="258" t="s">
        <v>379</v>
      </c>
      <c r="Z40" s="258" t="s">
        <v>379</v>
      </c>
      <c r="AA40" s="258" t="s">
        <v>379</v>
      </c>
      <c r="AB40" s="258" t="s">
        <v>379</v>
      </c>
      <c r="AC40" s="258" t="s">
        <v>379</v>
      </c>
      <c r="AD40" s="258" t="s">
        <v>379</v>
      </c>
      <c r="AE40" s="258" t="s">
        <v>379</v>
      </c>
      <c r="AF40" s="258" t="s">
        <v>379</v>
      </c>
      <c r="AG40" s="258" t="s">
        <v>379</v>
      </c>
      <c r="AH40" s="258" t="s">
        <v>379</v>
      </c>
      <c r="AI40" s="258" t="s">
        <v>379</v>
      </c>
      <c r="AJ40" s="261" t="s">
        <v>559</v>
      </c>
      <c r="AK40" s="332">
        <v>1.89E-2</v>
      </c>
      <c r="AL40" s="264" t="s">
        <v>560</v>
      </c>
      <c r="AM40" s="254" t="s">
        <v>823</v>
      </c>
      <c r="AN40" s="261" t="s">
        <v>247</v>
      </c>
      <c r="AO40" s="262" t="s">
        <v>341</v>
      </c>
      <c r="AP40" s="263" t="s">
        <v>206</v>
      </c>
      <c r="AQ40" s="272" t="s">
        <v>172</v>
      </c>
      <c r="AR40" s="264" t="s">
        <v>85</v>
      </c>
      <c r="AS40" s="261"/>
      <c r="AT40" s="272" t="s">
        <v>406</v>
      </c>
      <c r="AU40" s="254">
        <v>2018</v>
      </c>
      <c r="AV40" s="256">
        <v>43831</v>
      </c>
      <c r="AW40" s="256">
        <v>50770</v>
      </c>
      <c r="AX40" s="318"/>
      <c r="AY40" s="315">
        <v>475628.94736842107</v>
      </c>
      <c r="AZ40" s="315">
        <v>951257.89473684214</v>
      </c>
      <c r="BA40" s="315">
        <v>1426886.8421052631</v>
      </c>
      <c r="BB40" s="315">
        <v>1902515.7894736843</v>
      </c>
      <c r="BC40" s="315">
        <v>2378144.7368421052</v>
      </c>
      <c r="BD40" s="315">
        <v>2853773.6842105263</v>
      </c>
      <c r="BE40" s="315">
        <v>3329402.6315789474</v>
      </c>
      <c r="BF40" s="315">
        <v>3805031.5789473685</v>
      </c>
      <c r="BG40" s="315">
        <v>4280660.5263157897</v>
      </c>
      <c r="BH40" s="315">
        <v>4756289.4736842103</v>
      </c>
      <c r="BI40" s="315">
        <v>5231918.4210526319</v>
      </c>
      <c r="BJ40" s="315">
        <v>5707547.3684210526</v>
      </c>
      <c r="BK40" s="315">
        <v>6183176.3157894742</v>
      </c>
      <c r="BL40" s="315">
        <v>6658805.2631578948</v>
      </c>
      <c r="BM40" s="315">
        <v>7134434.2105263164</v>
      </c>
      <c r="BN40" s="315">
        <v>7610063.1578947371</v>
      </c>
      <c r="BO40" s="315">
        <v>8085692.1052631577</v>
      </c>
      <c r="BP40" s="315">
        <v>8561321.0526315793</v>
      </c>
      <c r="BQ40" s="315">
        <v>9036950</v>
      </c>
      <c r="BR40" s="331">
        <v>9036950</v>
      </c>
      <c r="BS40" s="266">
        <v>0</v>
      </c>
      <c r="BT40" s="266"/>
      <c r="BU40" s="266"/>
      <c r="BV40" s="266"/>
      <c r="BW40" s="266">
        <v>207446763415.57178</v>
      </c>
      <c r="BX40" s="266"/>
      <c r="BY40" s="266"/>
      <c r="BZ40" s="266"/>
      <c r="CA40" s="266">
        <v>214707400135.11676</v>
      </c>
      <c r="CB40" s="266"/>
      <c r="CC40" s="266"/>
      <c r="CD40" s="266"/>
      <c r="CE40" s="266">
        <v>222222159139.84583</v>
      </c>
      <c r="CF40" s="266"/>
      <c r="CG40" s="266"/>
      <c r="CH40" s="266"/>
      <c r="CI40" s="266">
        <v>229999934709.74042</v>
      </c>
      <c r="CJ40" s="266"/>
      <c r="CK40" s="266"/>
      <c r="CL40" s="266"/>
      <c r="CM40" s="266">
        <v>238049932424.5813</v>
      </c>
      <c r="CN40" s="266"/>
      <c r="CO40" s="266"/>
      <c r="CP40" s="266"/>
      <c r="CQ40" s="266">
        <v>93732160892.178894</v>
      </c>
      <c r="CR40" s="266"/>
      <c r="CS40" s="266"/>
      <c r="CT40" s="266"/>
      <c r="CU40" s="266">
        <v>97012786523.405151</v>
      </c>
      <c r="CV40" s="266"/>
      <c r="CW40" s="266"/>
      <c r="CX40" s="266"/>
      <c r="CY40" s="266">
        <v>100408234051.7243</v>
      </c>
      <c r="CZ40" s="266"/>
      <c r="DA40" s="266"/>
      <c r="DB40" s="266"/>
      <c r="DC40" s="266">
        <v>103922522243.53464</v>
      </c>
      <c r="DD40" s="266"/>
      <c r="DE40" s="266"/>
      <c r="DF40" s="266"/>
      <c r="DG40" s="266">
        <v>107559810522.05835</v>
      </c>
      <c r="DH40" s="266"/>
      <c r="DI40" s="266"/>
      <c r="DJ40" s="266"/>
      <c r="DK40" s="266">
        <v>111324403890.3304</v>
      </c>
      <c r="DL40" s="266"/>
      <c r="DM40" s="266"/>
      <c r="DN40" s="266"/>
      <c r="DO40" s="266">
        <v>115220758026.49196</v>
      </c>
      <c r="DP40" s="266"/>
      <c r="DQ40" s="266"/>
      <c r="DR40" s="266"/>
      <c r="DS40" s="266">
        <v>119253484557.41914</v>
      </c>
      <c r="DT40" s="266"/>
      <c r="DU40" s="266"/>
      <c r="DV40" s="266"/>
      <c r="DW40" s="266">
        <v>123427356516.92883</v>
      </c>
      <c r="DX40" s="266"/>
      <c r="DY40" s="266"/>
      <c r="DZ40" s="266"/>
      <c r="EA40" s="266">
        <v>127747313995.02132</v>
      </c>
      <c r="EB40" s="266"/>
      <c r="EC40" s="266"/>
      <c r="ED40" s="266"/>
      <c r="EE40" s="266">
        <v>132218469984.84705</v>
      </c>
      <c r="EF40" s="266"/>
      <c r="EG40" s="266"/>
      <c r="EH40" s="266"/>
      <c r="EI40" s="266">
        <v>136846116434.31668</v>
      </c>
      <c r="EJ40" s="266"/>
      <c r="EK40" s="266"/>
      <c r="EL40" s="266"/>
      <c r="EM40" s="266">
        <v>141635730509.51776</v>
      </c>
      <c r="EN40" s="266"/>
      <c r="EO40" s="266"/>
      <c r="EP40" s="266"/>
      <c r="EQ40" s="266">
        <v>146592981077.35086</v>
      </c>
      <c r="ER40" s="266"/>
      <c r="ES40" s="266"/>
      <c r="ET40" s="266"/>
      <c r="EU40" s="266">
        <v>2007443941090.1562</v>
      </c>
      <c r="EV40" s="269" t="s">
        <v>60</v>
      </c>
      <c r="EW40" s="275" t="s">
        <v>354</v>
      </c>
      <c r="EX40" s="275" t="s">
        <v>866</v>
      </c>
      <c r="EY40" s="269" t="s">
        <v>867</v>
      </c>
      <c r="EZ40" s="269">
        <v>3108074346</v>
      </c>
      <c r="FA40" s="329" t="s">
        <v>868</v>
      </c>
      <c r="FB40" s="269" t="s">
        <v>553</v>
      </c>
      <c r="FC40" s="269" t="s">
        <v>554</v>
      </c>
      <c r="FD40" s="269" t="s">
        <v>555</v>
      </c>
      <c r="FE40" s="269" t="s">
        <v>556</v>
      </c>
      <c r="FF40" s="269" t="s">
        <v>557</v>
      </c>
      <c r="FG40" s="273" t="s">
        <v>558</v>
      </c>
      <c r="FH40" s="274" t="s">
        <v>702</v>
      </c>
    </row>
    <row r="41" spans="1:164" s="50" customFormat="1" ht="144" customHeight="1">
      <c r="A41" s="303" t="s">
        <v>830</v>
      </c>
      <c r="B41" s="271"/>
      <c r="C41" s="259" t="s">
        <v>528</v>
      </c>
      <c r="D41" s="263"/>
      <c r="E41" s="254" t="s">
        <v>531</v>
      </c>
      <c r="F41" s="254" t="s">
        <v>824</v>
      </c>
      <c r="G41" s="272" t="s">
        <v>206</v>
      </c>
      <c r="H41" s="272" t="s">
        <v>172</v>
      </c>
      <c r="I41" s="272" t="s">
        <v>85</v>
      </c>
      <c r="J41" s="272"/>
      <c r="K41" s="272" t="s">
        <v>406</v>
      </c>
      <c r="L41" s="272">
        <v>2018</v>
      </c>
      <c r="M41" s="333">
        <v>43831</v>
      </c>
      <c r="N41" s="333">
        <v>50770</v>
      </c>
      <c r="O41" s="265"/>
      <c r="P41" s="265">
        <v>0</v>
      </c>
      <c r="Q41" s="265" t="s">
        <v>379</v>
      </c>
      <c r="R41" s="265" t="s">
        <v>379</v>
      </c>
      <c r="S41" s="265" t="s">
        <v>379</v>
      </c>
      <c r="T41" s="265" t="s">
        <v>379</v>
      </c>
      <c r="U41" s="265" t="s">
        <v>379</v>
      </c>
      <c r="V41" s="265" t="s">
        <v>379</v>
      </c>
      <c r="W41" s="265" t="s">
        <v>379</v>
      </c>
      <c r="X41" s="265" t="s">
        <v>379</v>
      </c>
      <c r="Y41" s="265" t="s">
        <v>379</v>
      </c>
      <c r="Z41" s="265" t="s">
        <v>379</v>
      </c>
      <c r="AA41" s="265" t="s">
        <v>379</v>
      </c>
      <c r="AB41" s="265" t="s">
        <v>379</v>
      </c>
      <c r="AC41" s="265" t="s">
        <v>379</v>
      </c>
      <c r="AD41" s="265" t="s">
        <v>379</v>
      </c>
      <c r="AE41" s="265" t="s">
        <v>379</v>
      </c>
      <c r="AF41" s="265" t="s">
        <v>379</v>
      </c>
      <c r="AG41" s="265" t="s">
        <v>379</v>
      </c>
      <c r="AH41" s="265" t="s">
        <v>379</v>
      </c>
      <c r="AI41" s="265" t="s">
        <v>379</v>
      </c>
      <c r="AJ41" s="259" t="s">
        <v>561</v>
      </c>
      <c r="AK41" s="328">
        <v>1.89E-2</v>
      </c>
      <c r="AL41" s="254" t="s">
        <v>562</v>
      </c>
      <c r="AM41" s="254" t="s">
        <v>825</v>
      </c>
      <c r="AN41" s="261" t="s">
        <v>243</v>
      </c>
      <c r="AO41" s="262" t="s">
        <v>323</v>
      </c>
      <c r="AP41" s="263" t="s">
        <v>206</v>
      </c>
      <c r="AQ41" s="272" t="s">
        <v>172</v>
      </c>
      <c r="AR41" s="264" t="s">
        <v>85</v>
      </c>
      <c r="AS41" s="261"/>
      <c r="AT41" s="272">
        <v>0</v>
      </c>
      <c r="AU41" s="272">
        <v>2018</v>
      </c>
      <c r="AV41" s="256">
        <v>43831</v>
      </c>
      <c r="AW41" s="256">
        <v>50770</v>
      </c>
      <c r="AX41" s="265"/>
      <c r="AY41" s="265">
        <v>0</v>
      </c>
      <c r="AZ41" s="265" t="s">
        <v>393</v>
      </c>
      <c r="BA41" s="265" t="s">
        <v>393</v>
      </c>
      <c r="BB41" s="265" t="s">
        <v>393</v>
      </c>
      <c r="BC41" s="265" t="s">
        <v>393</v>
      </c>
      <c r="BD41" s="265" t="s">
        <v>393</v>
      </c>
      <c r="BE41" s="265" t="s">
        <v>393</v>
      </c>
      <c r="BF41" s="265" t="s">
        <v>393</v>
      </c>
      <c r="BG41" s="265" t="s">
        <v>393</v>
      </c>
      <c r="BH41" s="265" t="s">
        <v>393</v>
      </c>
      <c r="BI41" s="265" t="s">
        <v>393</v>
      </c>
      <c r="BJ41" s="265" t="s">
        <v>393</v>
      </c>
      <c r="BK41" s="265" t="s">
        <v>393</v>
      </c>
      <c r="BL41" s="265" t="s">
        <v>393</v>
      </c>
      <c r="BM41" s="265" t="s">
        <v>393</v>
      </c>
      <c r="BN41" s="265" t="s">
        <v>393</v>
      </c>
      <c r="BO41" s="265" t="s">
        <v>393</v>
      </c>
      <c r="BP41" s="265" t="s">
        <v>393</v>
      </c>
      <c r="BQ41" s="265" t="s">
        <v>393</v>
      </c>
      <c r="BR41" s="265" t="s">
        <v>393</v>
      </c>
      <c r="BS41" s="266">
        <v>0</v>
      </c>
      <c r="BT41" s="266"/>
      <c r="BU41" s="266"/>
      <c r="BV41" s="266"/>
      <c r="BW41" s="266">
        <v>14040592105.263155</v>
      </c>
      <c r="BX41" s="266"/>
      <c r="BY41" s="266"/>
      <c r="BZ41" s="266"/>
      <c r="CA41" s="266">
        <v>14532012828.947365</v>
      </c>
      <c r="CB41" s="266"/>
      <c r="CC41" s="266"/>
      <c r="CD41" s="266"/>
      <c r="CE41" s="266">
        <v>15040633277.96052</v>
      </c>
      <c r="CF41" s="266"/>
      <c r="CG41" s="266"/>
      <c r="CH41" s="266"/>
      <c r="CI41" s="266">
        <v>15567055442.689137</v>
      </c>
      <c r="CJ41" s="266"/>
      <c r="CK41" s="266"/>
      <c r="CL41" s="266"/>
      <c r="CM41" s="266">
        <v>16111902383.183254</v>
      </c>
      <c r="CN41" s="266"/>
      <c r="CO41" s="266"/>
      <c r="CP41" s="266"/>
      <c r="CQ41" s="266">
        <v>16675818966.594669</v>
      </c>
      <c r="CR41" s="266"/>
      <c r="CS41" s="266"/>
      <c r="CT41" s="266"/>
      <c r="CU41" s="266">
        <v>17259472630.425484</v>
      </c>
      <c r="CV41" s="266"/>
      <c r="CW41" s="266"/>
      <c r="CX41" s="266"/>
      <c r="CY41" s="266">
        <v>17863554172.490372</v>
      </c>
      <c r="CZ41" s="266"/>
      <c r="DA41" s="266"/>
      <c r="DB41" s="266"/>
      <c r="DC41" s="266">
        <v>18488778568.527531</v>
      </c>
      <c r="DD41" s="266"/>
      <c r="DE41" s="266"/>
      <c r="DF41" s="266"/>
      <c r="DG41" s="266">
        <v>19135885818.425995</v>
      </c>
      <c r="DH41" s="266"/>
      <c r="DI41" s="266"/>
      <c r="DJ41" s="266"/>
      <c r="DK41" s="266">
        <v>19805641822.070904</v>
      </c>
      <c r="DL41" s="266"/>
      <c r="DM41" s="266"/>
      <c r="DN41" s="266"/>
      <c r="DO41" s="266">
        <v>20498839285.843384</v>
      </c>
      <c r="DP41" s="266"/>
      <c r="DQ41" s="266"/>
      <c r="DR41" s="266"/>
      <c r="DS41" s="266">
        <v>21216298660.847897</v>
      </c>
      <c r="DT41" s="266"/>
      <c r="DU41" s="266"/>
      <c r="DV41" s="266"/>
      <c r="DW41" s="266">
        <v>21958869113.977577</v>
      </c>
      <c r="DX41" s="266"/>
      <c r="DY41" s="266"/>
      <c r="DZ41" s="266"/>
      <c r="EA41" s="266">
        <v>22727429532.966789</v>
      </c>
      <c r="EB41" s="266"/>
      <c r="EC41" s="266"/>
      <c r="ED41" s="266"/>
      <c r="EE41" s="266">
        <v>23522889566.620621</v>
      </c>
      <c r="EF41" s="266"/>
      <c r="EG41" s="266"/>
      <c r="EH41" s="266"/>
      <c r="EI41" s="266">
        <v>24346190701.452343</v>
      </c>
      <c r="EJ41" s="266"/>
      <c r="EK41" s="266"/>
      <c r="EL41" s="266"/>
      <c r="EM41" s="266">
        <v>25198307376.003174</v>
      </c>
      <c r="EN41" s="266"/>
      <c r="EO41" s="266"/>
      <c r="EP41" s="266"/>
      <c r="EQ41" s="266">
        <v>26080248134.16328</v>
      </c>
      <c r="ER41" s="266"/>
      <c r="ES41" s="266"/>
      <c r="ET41" s="266"/>
      <c r="EU41" s="266">
        <v>250000000000</v>
      </c>
      <c r="EV41" s="269" t="s">
        <v>60</v>
      </c>
      <c r="EW41" s="275" t="s">
        <v>869</v>
      </c>
      <c r="EX41" s="275" t="s">
        <v>866</v>
      </c>
      <c r="EY41" s="269" t="s">
        <v>867</v>
      </c>
      <c r="EZ41" s="269" t="s">
        <v>871</v>
      </c>
      <c r="FA41" s="329" t="s">
        <v>868</v>
      </c>
      <c r="FB41" s="269" t="s">
        <v>563</v>
      </c>
      <c r="FC41" s="275" t="s">
        <v>870</v>
      </c>
      <c r="FD41" s="275" t="s">
        <v>961</v>
      </c>
      <c r="FE41" s="269" t="s">
        <v>962</v>
      </c>
      <c r="FF41" s="269" t="s">
        <v>963</v>
      </c>
      <c r="FG41" s="273" t="s">
        <v>964</v>
      </c>
      <c r="FH41" s="274" t="s">
        <v>702</v>
      </c>
    </row>
    <row r="42" spans="1:164" s="50" customFormat="1" ht="177.75" customHeight="1">
      <c r="A42" s="303" t="s">
        <v>830</v>
      </c>
      <c r="B42" s="271"/>
      <c r="C42" s="259" t="s">
        <v>528</v>
      </c>
      <c r="D42" s="263"/>
      <c r="E42" s="254" t="s">
        <v>531</v>
      </c>
      <c r="F42" s="254" t="s">
        <v>824</v>
      </c>
      <c r="G42" s="272" t="s">
        <v>206</v>
      </c>
      <c r="H42" s="272" t="s">
        <v>172</v>
      </c>
      <c r="I42" s="272" t="s">
        <v>85</v>
      </c>
      <c r="J42" s="272"/>
      <c r="K42" s="272" t="s">
        <v>406</v>
      </c>
      <c r="L42" s="272">
        <v>2018</v>
      </c>
      <c r="M42" s="333">
        <v>43831</v>
      </c>
      <c r="N42" s="333">
        <v>50770</v>
      </c>
      <c r="O42" s="265"/>
      <c r="P42" s="265">
        <v>0</v>
      </c>
      <c r="Q42" s="265" t="s">
        <v>379</v>
      </c>
      <c r="R42" s="265" t="s">
        <v>379</v>
      </c>
      <c r="S42" s="265" t="s">
        <v>379</v>
      </c>
      <c r="T42" s="265" t="s">
        <v>379</v>
      </c>
      <c r="U42" s="265" t="s">
        <v>379</v>
      </c>
      <c r="V42" s="265" t="s">
        <v>379</v>
      </c>
      <c r="W42" s="265" t="s">
        <v>379</v>
      </c>
      <c r="X42" s="265" t="s">
        <v>379</v>
      </c>
      <c r="Y42" s="265" t="s">
        <v>379</v>
      </c>
      <c r="Z42" s="265" t="s">
        <v>379</v>
      </c>
      <c r="AA42" s="265" t="s">
        <v>379</v>
      </c>
      <c r="AB42" s="265" t="s">
        <v>379</v>
      </c>
      <c r="AC42" s="265" t="s">
        <v>379</v>
      </c>
      <c r="AD42" s="265" t="s">
        <v>379</v>
      </c>
      <c r="AE42" s="265" t="s">
        <v>379</v>
      </c>
      <c r="AF42" s="265" t="s">
        <v>379</v>
      </c>
      <c r="AG42" s="265" t="s">
        <v>379</v>
      </c>
      <c r="AH42" s="265" t="s">
        <v>379</v>
      </c>
      <c r="AI42" s="265" t="s">
        <v>379</v>
      </c>
      <c r="AJ42" s="259" t="s">
        <v>564</v>
      </c>
      <c r="AK42" s="328">
        <v>1.89E-2</v>
      </c>
      <c r="AL42" s="254" t="s">
        <v>565</v>
      </c>
      <c r="AM42" s="254" t="s">
        <v>826</v>
      </c>
      <c r="AN42" s="261" t="s">
        <v>243</v>
      </c>
      <c r="AO42" s="262" t="s">
        <v>323</v>
      </c>
      <c r="AP42" s="263" t="s">
        <v>206</v>
      </c>
      <c r="AQ42" s="272" t="s">
        <v>172</v>
      </c>
      <c r="AR42" s="264" t="s">
        <v>85</v>
      </c>
      <c r="AS42" s="261"/>
      <c r="AT42" s="272">
        <v>0</v>
      </c>
      <c r="AU42" s="254">
        <v>2018</v>
      </c>
      <c r="AV42" s="256">
        <v>43831</v>
      </c>
      <c r="AW42" s="256">
        <v>50770</v>
      </c>
      <c r="AX42" s="265"/>
      <c r="AY42" s="265">
        <v>0</v>
      </c>
      <c r="AZ42" s="265" t="s">
        <v>393</v>
      </c>
      <c r="BA42" s="265" t="s">
        <v>393</v>
      </c>
      <c r="BB42" s="265" t="s">
        <v>393</v>
      </c>
      <c r="BC42" s="265" t="s">
        <v>393</v>
      </c>
      <c r="BD42" s="265" t="s">
        <v>393</v>
      </c>
      <c r="BE42" s="265" t="s">
        <v>393</v>
      </c>
      <c r="BF42" s="265" t="s">
        <v>393</v>
      </c>
      <c r="BG42" s="265" t="s">
        <v>393</v>
      </c>
      <c r="BH42" s="265" t="s">
        <v>393</v>
      </c>
      <c r="BI42" s="265" t="s">
        <v>393</v>
      </c>
      <c r="BJ42" s="265" t="s">
        <v>393</v>
      </c>
      <c r="BK42" s="265" t="s">
        <v>393</v>
      </c>
      <c r="BL42" s="265" t="s">
        <v>393</v>
      </c>
      <c r="BM42" s="265" t="s">
        <v>393</v>
      </c>
      <c r="BN42" s="265" t="s">
        <v>393</v>
      </c>
      <c r="BO42" s="265" t="s">
        <v>393</v>
      </c>
      <c r="BP42" s="265" t="s">
        <v>393</v>
      </c>
      <c r="BQ42" s="265" t="s">
        <v>393</v>
      </c>
      <c r="BR42" s="265" t="s">
        <v>393</v>
      </c>
      <c r="BS42" s="266">
        <v>0</v>
      </c>
      <c r="BT42" s="266"/>
      <c r="BU42" s="266"/>
      <c r="BV42" s="266"/>
      <c r="BW42" s="266">
        <v>14040592105.263155</v>
      </c>
      <c r="BX42" s="266"/>
      <c r="BY42" s="266"/>
      <c r="BZ42" s="266"/>
      <c r="CA42" s="266">
        <v>14532012828.947365</v>
      </c>
      <c r="CB42" s="266"/>
      <c r="CC42" s="266"/>
      <c r="CD42" s="266"/>
      <c r="CE42" s="266">
        <v>15040633277.96052</v>
      </c>
      <c r="CF42" s="266"/>
      <c r="CG42" s="266"/>
      <c r="CH42" s="266"/>
      <c r="CI42" s="266">
        <v>15567055442.689137</v>
      </c>
      <c r="CJ42" s="266"/>
      <c r="CK42" s="266"/>
      <c r="CL42" s="266"/>
      <c r="CM42" s="266">
        <v>16111902383.183254</v>
      </c>
      <c r="CN42" s="266"/>
      <c r="CO42" s="266"/>
      <c r="CP42" s="266"/>
      <c r="CQ42" s="266">
        <v>16675818966.594669</v>
      </c>
      <c r="CR42" s="266"/>
      <c r="CS42" s="266"/>
      <c r="CT42" s="266"/>
      <c r="CU42" s="266">
        <v>17259472630.425484</v>
      </c>
      <c r="CV42" s="266"/>
      <c r="CW42" s="266"/>
      <c r="CX42" s="266"/>
      <c r="CY42" s="266">
        <v>17863554172.490372</v>
      </c>
      <c r="CZ42" s="266"/>
      <c r="DA42" s="266"/>
      <c r="DB42" s="266"/>
      <c r="DC42" s="266">
        <v>18488778568.527531</v>
      </c>
      <c r="DD42" s="266"/>
      <c r="DE42" s="266"/>
      <c r="DF42" s="266"/>
      <c r="DG42" s="266">
        <v>19135885818.425995</v>
      </c>
      <c r="DH42" s="266"/>
      <c r="DI42" s="266"/>
      <c r="DJ42" s="266"/>
      <c r="DK42" s="266">
        <v>19805641822.070904</v>
      </c>
      <c r="DL42" s="266"/>
      <c r="DM42" s="266"/>
      <c r="DN42" s="266"/>
      <c r="DO42" s="266">
        <v>20498839285.843384</v>
      </c>
      <c r="DP42" s="266"/>
      <c r="DQ42" s="266"/>
      <c r="DR42" s="266"/>
      <c r="DS42" s="266">
        <v>21216298660.847897</v>
      </c>
      <c r="DT42" s="266"/>
      <c r="DU42" s="266"/>
      <c r="DV42" s="266"/>
      <c r="DW42" s="266">
        <v>21958869113.977577</v>
      </c>
      <c r="DX42" s="266"/>
      <c r="DY42" s="266"/>
      <c r="DZ42" s="266"/>
      <c r="EA42" s="266">
        <v>22727429532.966789</v>
      </c>
      <c r="EB42" s="266"/>
      <c r="EC42" s="266"/>
      <c r="ED42" s="266"/>
      <c r="EE42" s="266">
        <v>23522889566.620621</v>
      </c>
      <c r="EF42" s="266"/>
      <c r="EG42" s="266"/>
      <c r="EH42" s="266"/>
      <c r="EI42" s="266">
        <v>24346190701.452343</v>
      </c>
      <c r="EJ42" s="266"/>
      <c r="EK42" s="266"/>
      <c r="EL42" s="266"/>
      <c r="EM42" s="266">
        <v>25198307376.003174</v>
      </c>
      <c r="EN42" s="266"/>
      <c r="EO42" s="266"/>
      <c r="EP42" s="266"/>
      <c r="EQ42" s="266">
        <v>26080248134.16328</v>
      </c>
      <c r="ER42" s="266"/>
      <c r="ES42" s="266"/>
      <c r="ET42" s="266"/>
      <c r="EU42" s="266">
        <v>250000000000</v>
      </c>
      <c r="EV42" s="269" t="s">
        <v>66</v>
      </c>
      <c r="EW42" s="275" t="s">
        <v>872</v>
      </c>
      <c r="EX42" s="275" t="s">
        <v>872</v>
      </c>
      <c r="EY42" s="275" t="s">
        <v>873</v>
      </c>
      <c r="EZ42" s="275">
        <v>3002410824</v>
      </c>
      <c r="FA42" s="334" t="s">
        <v>874</v>
      </c>
      <c r="FB42" s="269" t="s">
        <v>566</v>
      </c>
      <c r="FC42" s="275" t="s">
        <v>913</v>
      </c>
      <c r="FD42" s="275" t="s">
        <v>914</v>
      </c>
      <c r="FE42" s="275" t="s">
        <v>915</v>
      </c>
      <c r="FF42" s="275" t="s">
        <v>916</v>
      </c>
      <c r="FG42" s="270" t="s">
        <v>917</v>
      </c>
      <c r="FH42" s="274" t="s">
        <v>702</v>
      </c>
    </row>
    <row r="43" spans="1:164" s="50" customFormat="1" ht="230.25" customHeight="1" thickBot="1">
      <c r="A43" s="303" t="s">
        <v>830</v>
      </c>
      <c r="B43" s="277"/>
      <c r="C43" s="335" t="s">
        <v>528</v>
      </c>
      <c r="D43" s="288"/>
      <c r="E43" s="280" t="s">
        <v>531</v>
      </c>
      <c r="F43" s="280" t="s">
        <v>824</v>
      </c>
      <c r="G43" s="289" t="s">
        <v>206</v>
      </c>
      <c r="H43" s="289" t="s">
        <v>172</v>
      </c>
      <c r="I43" s="289" t="s">
        <v>85</v>
      </c>
      <c r="J43" s="289"/>
      <c r="K43" s="289" t="s">
        <v>406</v>
      </c>
      <c r="L43" s="289">
        <v>2018</v>
      </c>
      <c r="M43" s="336">
        <v>43831</v>
      </c>
      <c r="N43" s="336">
        <v>50770</v>
      </c>
      <c r="O43" s="291"/>
      <c r="P43" s="291">
        <v>0</v>
      </c>
      <c r="Q43" s="291" t="s">
        <v>379</v>
      </c>
      <c r="R43" s="291" t="s">
        <v>379</v>
      </c>
      <c r="S43" s="291" t="s">
        <v>379</v>
      </c>
      <c r="T43" s="291" t="s">
        <v>379</v>
      </c>
      <c r="U43" s="291" t="s">
        <v>379</v>
      </c>
      <c r="V43" s="291" t="s">
        <v>379</v>
      </c>
      <c r="W43" s="291" t="s">
        <v>379</v>
      </c>
      <c r="X43" s="291" t="s">
        <v>379</v>
      </c>
      <c r="Y43" s="291" t="s">
        <v>379</v>
      </c>
      <c r="Z43" s="291" t="s">
        <v>379</v>
      </c>
      <c r="AA43" s="291" t="s">
        <v>379</v>
      </c>
      <c r="AB43" s="291" t="s">
        <v>379</v>
      </c>
      <c r="AC43" s="291" t="s">
        <v>379</v>
      </c>
      <c r="AD43" s="291" t="s">
        <v>379</v>
      </c>
      <c r="AE43" s="291" t="s">
        <v>379</v>
      </c>
      <c r="AF43" s="291" t="s">
        <v>379</v>
      </c>
      <c r="AG43" s="291" t="s">
        <v>379</v>
      </c>
      <c r="AH43" s="291" t="s">
        <v>379</v>
      </c>
      <c r="AI43" s="291" t="s">
        <v>379</v>
      </c>
      <c r="AJ43" s="335" t="s">
        <v>567</v>
      </c>
      <c r="AK43" s="337">
        <v>1.89E-2</v>
      </c>
      <c r="AL43" s="280" t="s">
        <v>568</v>
      </c>
      <c r="AM43" s="280" t="s">
        <v>827</v>
      </c>
      <c r="AN43" s="286" t="s">
        <v>243</v>
      </c>
      <c r="AO43" s="287" t="s">
        <v>323</v>
      </c>
      <c r="AP43" s="288" t="s">
        <v>206</v>
      </c>
      <c r="AQ43" s="289" t="s">
        <v>173</v>
      </c>
      <c r="AR43" s="290" t="s">
        <v>85</v>
      </c>
      <c r="AS43" s="286"/>
      <c r="AT43" s="289">
        <v>0</v>
      </c>
      <c r="AU43" s="289">
        <v>2018</v>
      </c>
      <c r="AV43" s="282">
        <v>43831</v>
      </c>
      <c r="AW43" s="282">
        <v>50770</v>
      </c>
      <c r="AX43" s="291"/>
      <c r="AY43" s="291">
        <v>0</v>
      </c>
      <c r="AZ43" s="291" t="s">
        <v>393</v>
      </c>
      <c r="BA43" s="291" t="s">
        <v>393</v>
      </c>
      <c r="BB43" s="291" t="s">
        <v>393</v>
      </c>
      <c r="BC43" s="291" t="s">
        <v>393</v>
      </c>
      <c r="BD43" s="291" t="s">
        <v>393</v>
      </c>
      <c r="BE43" s="291" t="s">
        <v>393</v>
      </c>
      <c r="BF43" s="291" t="s">
        <v>393</v>
      </c>
      <c r="BG43" s="291" t="s">
        <v>393</v>
      </c>
      <c r="BH43" s="291" t="s">
        <v>393</v>
      </c>
      <c r="BI43" s="291" t="s">
        <v>393</v>
      </c>
      <c r="BJ43" s="291" t="s">
        <v>393</v>
      </c>
      <c r="BK43" s="291" t="s">
        <v>393</v>
      </c>
      <c r="BL43" s="291" t="s">
        <v>393</v>
      </c>
      <c r="BM43" s="291" t="s">
        <v>393</v>
      </c>
      <c r="BN43" s="291" t="s">
        <v>393</v>
      </c>
      <c r="BO43" s="291" t="s">
        <v>393</v>
      </c>
      <c r="BP43" s="291" t="s">
        <v>393</v>
      </c>
      <c r="BQ43" s="291" t="s">
        <v>393</v>
      </c>
      <c r="BR43" s="291" t="s">
        <v>393</v>
      </c>
      <c r="BS43" s="292">
        <v>0</v>
      </c>
      <c r="BT43" s="292"/>
      <c r="BU43" s="292"/>
      <c r="BV43" s="292"/>
      <c r="BW43" s="292">
        <v>14040592105.263155</v>
      </c>
      <c r="BX43" s="292"/>
      <c r="BY43" s="292"/>
      <c r="BZ43" s="292"/>
      <c r="CA43" s="292">
        <v>14532012828.947365</v>
      </c>
      <c r="CB43" s="292"/>
      <c r="CC43" s="292"/>
      <c r="CD43" s="292"/>
      <c r="CE43" s="292">
        <v>15040633277.96052</v>
      </c>
      <c r="CF43" s="292"/>
      <c r="CG43" s="292"/>
      <c r="CH43" s="292"/>
      <c r="CI43" s="292">
        <v>15567055442.689137</v>
      </c>
      <c r="CJ43" s="292"/>
      <c r="CK43" s="292"/>
      <c r="CL43" s="292"/>
      <c r="CM43" s="292">
        <v>16111902383.183254</v>
      </c>
      <c r="CN43" s="292"/>
      <c r="CO43" s="292"/>
      <c r="CP43" s="292"/>
      <c r="CQ43" s="292">
        <v>16675818966.594669</v>
      </c>
      <c r="CR43" s="292"/>
      <c r="CS43" s="292"/>
      <c r="CT43" s="292"/>
      <c r="CU43" s="292">
        <v>17259472630.425484</v>
      </c>
      <c r="CV43" s="292"/>
      <c r="CW43" s="292"/>
      <c r="CX43" s="292"/>
      <c r="CY43" s="292">
        <v>17863554172.490372</v>
      </c>
      <c r="CZ43" s="292"/>
      <c r="DA43" s="292"/>
      <c r="DB43" s="292"/>
      <c r="DC43" s="292">
        <v>18488778568.527531</v>
      </c>
      <c r="DD43" s="292"/>
      <c r="DE43" s="292"/>
      <c r="DF43" s="292"/>
      <c r="DG43" s="292">
        <v>19135885818.425995</v>
      </c>
      <c r="DH43" s="292"/>
      <c r="DI43" s="292"/>
      <c r="DJ43" s="292"/>
      <c r="DK43" s="292">
        <v>19805641822.070904</v>
      </c>
      <c r="DL43" s="292"/>
      <c r="DM43" s="292"/>
      <c r="DN43" s="292"/>
      <c r="DO43" s="292">
        <v>20498839285.843384</v>
      </c>
      <c r="DP43" s="292"/>
      <c r="DQ43" s="292"/>
      <c r="DR43" s="292"/>
      <c r="DS43" s="292">
        <v>21216298660.847897</v>
      </c>
      <c r="DT43" s="292"/>
      <c r="DU43" s="292"/>
      <c r="DV43" s="292"/>
      <c r="DW43" s="292">
        <v>21958869113.977577</v>
      </c>
      <c r="DX43" s="292"/>
      <c r="DY43" s="292"/>
      <c r="DZ43" s="292"/>
      <c r="EA43" s="292">
        <v>22727429532.966789</v>
      </c>
      <c r="EB43" s="292"/>
      <c r="EC43" s="292"/>
      <c r="ED43" s="292"/>
      <c r="EE43" s="292">
        <v>23522889566.620621</v>
      </c>
      <c r="EF43" s="292"/>
      <c r="EG43" s="292"/>
      <c r="EH43" s="292"/>
      <c r="EI43" s="292">
        <v>24346190701.452343</v>
      </c>
      <c r="EJ43" s="292"/>
      <c r="EK43" s="292"/>
      <c r="EL43" s="292"/>
      <c r="EM43" s="292">
        <v>25198307376.003174</v>
      </c>
      <c r="EN43" s="292"/>
      <c r="EO43" s="292"/>
      <c r="EP43" s="292"/>
      <c r="EQ43" s="292">
        <v>26080248134.16328</v>
      </c>
      <c r="ER43" s="292"/>
      <c r="ES43" s="292"/>
      <c r="ET43" s="292"/>
      <c r="EU43" s="292">
        <v>250000000000</v>
      </c>
      <c r="EV43" s="269" t="s">
        <v>66</v>
      </c>
      <c r="EW43" s="275" t="s">
        <v>872</v>
      </c>
      <c r="EX43" s="275" t="s">
        <v>872</v>
      </c>
      <c r="EY43" s="275" t="s">
        <v>873</v>
      </c>
      <c r="EZ43" s="275">
        <v>3002410824</v>
      </c>
      <c r="FA43" s="334" t="s">
        <v>874</v>
      </c>
      <c r="FB43" s="294" t="s">
        <v>66</v>
      </c>
      <c r="FC43" s="295" t="s">
        <v>706</v>
      </c>
      <c r="FD43" s="295" t="s">
        <v>707</v>
      </c>
      <c r="FE43" s="295" t="s">
        <v>708</v>
      </c>
      <c r="FF43" s="295">
        <v>3125872548</v>
      </c>
      <c r="FG43" s="338" t="s">
        <v>709</v>
      </c>
      <c r="FH43" s="274" t="s">
        <v>711</v>
      </c>
    </row>
    <row r="44" spans="1:164" s="50" customFormat="1" ht="169.5" customHeight="1" thickBot="1">
      <c r="A44" s="231" t="s">
        <v>569</v>
      </c>
      <c r="B44" s="339">
        <v>0.33</v>
      </c>
      <c r="C44" s="340" t="s">
        <v>570</v>
      </c>
      <c r="D44" s="341">
        <v>0.16</v>
      </c>
      <c r="E44" s="342" t="s">
        <v>571</v>
      </c>
      <c r="F44" s="342" t="s">
        <v>828</v>
      </c>
      <c r="G44" s="343" t="s">
        <v>205</v>
      </c>
      <c r="H44" s="343" t="s">
        <v>174</v>
      </c>
      <c r="I44" s="343" t="s">
        <v>85</v>
      </c>
      <c r="J44" s="344"/>
      <c r="K44" s="343">
        <v>0</v>
      </c>
      <c r="L44" s="343">
        <v>2018</v>
      </c>
      <c r="M44" s="345">
        <v>43770</v>
      </c>
      <c r="N44" s="345">
        <v>50770</v>
      </c>
      <c r="O44" s="346">
        <v>0</v>
      </c>
      <c r="P44" s="346">
        <v>2</v>
      </c>
      <c r="Q44" s="346">
        <v>2</v>
      </c>
      <c r="R44" s="346">
        <v>3</v>
      </c>
      <c r="S44" s="346">
        <v>4</v>
      </c>
      <c r="T44" s="346">
        <v>4</v>
      </c>
      <c r="U44" s="346">
        <v>0</v>
      </c>
      <c r="V44" s="346">
        <v>0</v>
      </c>
      <c r="W44" s="346">
        <v>0</v>
      </c>
      <c r="X44" s="346">
        <v>0</v>
      </c>
      <c r="Y44" s="346">
        <v>0</v>
      </c>
      <c r="Z44" s="346">
        <v>0</v>
      </c>
      <c r="AA44" s="346">
        <v>0</v>
      </c>
      <c r="AB44" s="346">
        <v>0</v>
      </c>
      <c r="AC44" s="346">
        <v>0</v>
      </c>
      <c r="AD44" s="346">
        <v>0</v>
      </c>
      <c r="AE44" s="346">
        <v>0</v>
      </c>
      <c r="AF44" s="346">
        <v>0</v>
      </c>
      <c r="AG44" s="346">
        <v>0</v>
      </c>
      <c r="AH44" s="346">
        <v>10</v>
      </c>
      <c r="AI44" s="346">
        <v>10</v>
      </c>
      <c r="AJ44" s="233" t="s">
        <v>572</v>
      </c>
      <c r="AK44" s="347">
        <v>1.6E-2</v>
      </c>
      <c r="AL44" s="235" t="s">
        <v>578</v>
      </c>
      <c r="AM44" s="238" t="s">
        <v>579</v>
      </c>
      <c r="AN44" s="239" t="s">
        <v>243</v>
      </c>
      <c r="AO44" s="240" t="s">
        <v>322</v>
      </c>
      <c r="AP44" s="241" t="s">
        <v>205</v>
      </c>
      <c r="AQ44" s="242" t="s">
        <v>172</v>
      </c>
      <c r="AR44" s="235" t="s">
        <v>85</v>
      </c>
      <c r="AS44" s="239"/>
      <c r="AT44" s="242">
        <v>0</v>
      </c>
      <c r="AU44" s="242">
        <v>2018</v>
      </c>
      <c r="AV44" s="300">
        <v>43770</v>
      </c>
      <c r="AW44" s="300">
        <v>45657</v>
      </c>
      <c r="AX44" s="348">
        <v>0</v>
      </c>
      <c r="AY44" s="348">
        <v>1</v>
      </c>
      <c r="AZ44" s="348">
        <v>1</v>
      </c>
      <c r="BA44" s="348">
        <v>1</v>
      </c>
      <c r="BB44" s="348">
        <v>1</v>
      </c>
      <c r="BC44" s="348">
        <v>1</v>
      </c>
      <c r="BD44" s="244"/>
      <c r="BE44" s="244"/>
      <c r="BF44" s="244"/>
      <c r="BG44" s="244"/>
      <c r="BH44" s="244"/>
      <c r="BI44" s="244"/>
      <c r="BJ44" s="244"/>
      <c r="BK44" s="244"/>
      <c r="BL44" s="244"/>
      <c r="BM44" s="244"/>
      <c r="BN44" s="244"/>
      <c r="BO44" s="244"/>
      <c r="BP44" s="244"/>
      <c r="BQ44" s="244"/>
      <c r="BR44" s="244">
        <v>1</v>
      </c>
      <c r="BS44" s="245">
        <v>123816000</v>
      </c>
      <c r="BT44" s="245">
        <v>123816000</v>
      </c>
      <c r="BU44" s="245" t="s">
        <v>710</v>
      </c>
      <c r="BV44" s="349">
        <v>1064</v>
      </c>
      <c r="BW44" s="245">
        <v>128149559.99999999</v>
      </c>
      <c r="BX44" s="245"/>
      <c r="BY44" s="245"/>
      <c r="BZ44" s="349">
        <v>1064</v>
      </c>
      <c r="CA44" s="245">
        <v>132634794.59999998</v>
      </c>
      <c r="CB44" s="245"/>
      <c r="CC44" s="245"/>
      <c r="CD44" s="349">
        <v>1064</v>
      </c>
      <c r="CE44" s="245">
        <v>137277012.41099995</v>
      </c>
      <c r="CF44" s="245"/>
      <c r="CG44" s="245"/>
      <c r="CH44" s="349">
        <v>1064</v>
      </c>
      <c r="CI44" s="245">
        <v>142081707.84538496</v>
      </c>
      <c r="CJ44" s="245"/>
      <c r="CK44" s="245"/>
      <c r="CL44" s="349">
        <v>1064</v>
      </c>
      <c r="CM44" s="245">
        <v>0</v>
      </c>
      <c r="CN44" s="245"/>
      <c r="CO44" s="245"/>
      <c r="CP44" s="349">
        <v>1064</v>
      </c>
      <c r="CQ44" s="245">
        <v>0</v>
      </c>
      <c r="CR44" s="245"/>
      <c r="CS44" s="245"/>
      <c r="CT44" s="349">
        <v>1064</v>
      </c>
      <c r="CU44" s="245">
        <v>0</v>
      </c>
      <c r="CV44" s="245"/>
      <c r="CW44" s="245"/>
      <c r="CX44" s="349">
        <v>1064</v>
      </c>
      <c r="CY44" s="245">
        <v>0</v>
      </c>
      <c r="CZ44" s="245"/>
      <c r="DA44" s="245"/>
      <c r="DB44" s="349">
        <v>1064</v>
      </c>
      <c r="DC44" s="245">
        <v>0</v>
      </c>
      <c r="DD44" s="245"/>
      <c r="DE44" s="245"/>
      <c r="DF44" s="349">
        <v>1064</v>
      </c>
      <c r="DG44" s="245">
        <v>0</v>
      </c>
      <c r="DH44" s="245"/>
      <c r="DI44" s="245"/>
      <c r="DJ44" s="349">
        <v>1064</v>
      </c>
      <c r="DK44" s="245">
        <v>0</v>
      </c>
      <c r="DL44" s="245"/>
      <c r="DM44" s="245"/>
      <c r="DN44" s="349">
        <v>1064</v>
      </c>
      <c r="DO44" s="245">
        <v>0</v>
      </c>
      <c r="DP44" s="245"/>
      <c r="DQ44" s="245"/>
      <c r="DR44" s="349">
        <v>1064</v>
      </c>
      <c r="DS44" s="245">
        <v>0</v>
      </c>
      <c r="DT44" s="245"/>
      <c r="DU44" s="245"/>
      <c r="DV44" s="349">
        <v>1064</v>
      </c>
      <c r="DW44" s="245">
        <v>0</v>
      </c>
      <c r="DX44" s="245"/>
      <c r="DY44" s="245"/>
      <c r="DZ44" s="349">
        <v>1064</v>
      </c>
      <c r="EA44" s="245">
        <v>0</v>
      </c>
      <c r="EB44" s="245"/>
      <c r="EC44" s="245"/>
      <c r="ED44" s="349">
        <v>1064</v>
      </c>
      <c r="EE44" s="245">
        <v>0</v>
      </c>
      <c r="EF44" s="245"/>
      <c r="EG44" s="245"/>
      <c r="EH44" s="349">
        <v>1064</v>
      </c>
      <c r="EI44" s="245">
        <v>0</v>
      </c>
      <c r="EJ44" s="245"/>
      <c r="EK44" s="245"/>
      <c r="EL44" s="349">
        <v>1064</v>
      </c>
      <c r="EM44" s="245">
        <v>0</v>
      </c>
      <c r="EN44" s="245"/>
      <c r="EO44" s="245"/>
      <c r="EP44" s="349">
        <v>1064</v>
      </c>
      <c r="EQ44" s="245">
        <v>0</v>
      </c>
      <c r="ER44" s="245"/>
      <c r="ES44" s="245"/>
      <c r="ET44" s="349">
        <v>1064</v>
      </c>
      <c r="EU44" s="245">
        <v>600000000</v>
      </c>
      <c r="EV44" s="247" t="s">
        <v>580</v>
      </c>
      <c r="EW44" s="350" t="s">
        <v>581</v>
      </c>
      <c r="EX44" s="248" t="s">
        <v>582</v>
      </c>
      <c r="EY44" s="247" t="s">
        <v>583</v>
      </c>
      <c r="EZ44" s="248" t="s">
        <v>584</v>
      </c>
      <c r="FA44" s="248" t="s">
        <v>585</v>
      </c>
      <c r="FB44" s="247" t="s">
        <v>465</v>
      </c>
      <c r="FC44" s="350" t="s">
        <v>465</v>
      </c>
      <c r="FD44" s="248" t="s">
        <v>465</v>
      </c>
      <c r="FE44" s="247" t="s">
        <v>465</v>
      </c>
      <c r="FF44" s="248" t="s">
        <v>465</v>
      </c>
      <c r="FG44" s="249" t="s">
        <v>586</v>
      </c>
      <c r="FH44" s="351" t="s">
        <v>703</v>
      </c>
    </row>
    <row r="45" spans="1:164" s="50" customFormat="1" ht="139.5" customHeight="1" thickBot="1">
      <c r="A45" s="303" t="s">
        <v>569</v>
      </c>
      <c r="B45" s="271"/>
      <c r="C45" s="352" t="s">
        <v>570</v>
      </c>
      <c r="D45" s="353"/>
      <c r="E45" s="354" t="s">
        <v>571</v>
      </c>
      <c r="F45" s="342" t="s">
        <v>828</v>
      </c>
      <c r="G45" s="355" t="s">
        <v>205</v>
      </c>
      <c r="H45" s="355" t="s">
        <v>172</v>
      </c>
      <c r="I45" s="355" t="s">
        <v>85</v>
      </c>
      <c r="J45" s="356"/>
      <c r="K45" s="355">
        <v>0</v>
      </c>
      <c r="L45" s="355">
        <v>2018</v>
      </c>
      <c r="M45" s="345">
        <v>43770</v>
      </c>
      <c r="N45" s="357">
        <v>50770</v>
      </c>
      <c r="O45" s="358">
        <v>0</v>
      </c>
      <c r="P45" s="358">
        <v>2</v>
      </c>
      <c r="Q45" s="358">
        <v>2</v>
      </c>
      <c r="R45" s="358">
        <v>3</v>
      </c>
      <c r="S45" s="358">
        <v>4</v>
      </c>
      <c r="T45" s="358">
        <v>4</v>
      </c>
      <c r="U45" s="358">
        <v>4</v>
      </c>
      <c r="V45" s="358">
        <v>4</v>
      </c>
      <c r="W45" s="358">
        <v>4</v>
      </c>
      <c r="X45" s="358">
        <v>4</v>
      </c>
      <c r="Y45" s="358">
        <v>4</v>
      </c>
      <c r="Z45" s="358">
        <v>4</v>
      </c>
      <c r="AA45" s="358">
        <v>4</v>
      </c>
      <c r="AB45" s="358">
        <v>4</v>
      </c>
      <c r="AC45" s="358">
        <v>4</v>
      </c>
      <c r="AD45" s="358">
        <v>4</v>
      </c>
      <c r="AE45" s="358">
        <v>4</v>
      </c>
      <c r="AF45" s="358">
        <v>4</v>
      </c>
      <c r="AG45" s="358">
        <v>4</v>
      </c>
      <c r="AH45" s="358">
        <v>10</v>
      </c>
      <c r="AI45" s="358">
        <v>10</v>
      </c>
      <c r="AJ45" s="259" t="s">
        <v>573</v>
      </c>
      <c r="AK45" s="328">
        <v>1.6E-2</v>
      </c>
      <c r="AL45" s="264" t="s">
        <v>595</v>
      </c>
      <c r="AM45" s="254" t="s">
        <v>591</v>
      </c>
      <c r="AN45" s="261" t="s">
        <v>243</v>
      </c>
      <c r="AO45" s="262" t="s">
        <v>322</v>
      </c>
      <c r="AP45" s="263" t="s">
        <v>205</v>
      </c>
      <c r="AQ45" s="272" t="s">
        <v>172</v>
      </c>
      <c r="AR45" s="264" t="s">
        <v>85</v>
      </c>
      <c r="AS45" s="261"/>
      <c r="AT45" s="272">
        <v>0</v>
      </c>
      <c r="AU45" s="272">
        <v>2018</v>
      </c>
      <c r="AV45" s="256">
        <v>43770</v>
      </c>
      <c r="AW45" s="256">
        <v>45657</v>
      </c>
      <c r="AX45" s="318">
        <v>0</v>
      </c>
      <c r="AY45" s="318">
        <v>1</v>
      </c>
      <c r="AZ45" s="318">
        <v>2</v>
      </c>
      <c r="BA45" s="318">
        <v>3</v>
      </c>
      <c r="BB45" s="318">
        <v>3</v>
      </c>
      <c r="BC45" s="318">
        <v>3</v>
      </c>
      <c r="BD45" s="265"/>
      <c r="BE45" s="265"/>
      <c r="BF45" s="265"/>
      <c r="BG45" s="265"/>
      <c r="BH45" s="265"/>
      <c r="BI45" s="265"/>
      <c r="BJ45" s="265"/>
      <c r="BK45" s="265"/>
      <c r="BL45" s="265"/>
      <c r="BM45" s="265"/>
      <c r="BN45" s="265"/>
      <c r="BO45" s="265"/>
      <c r="BP45" s="265"/>
      <c r="BQ45" s="265"/>
      <c r="BR45" s="265">
        <v>3</v>
      </c>
      <c r="BS45" s="266">
        <v>0</v>
      </c>
      <c r="BT45" s="266"/>
      <c r="BU45" s="266"/>
      <c r="BV45" s="271"/>
      <c r="BW45" s="266">
        <v>0</v>
      </c>
      <c r="BX45" s="266"/>
      <c r="BY45" s="266"/>
      <c r="BZ45" s="271"/>
      <c r="CA45" s="266">
        <v>0</v>
      </c>
      <c r="CB45" s="266"/>
      <c r="CC45" s="266"/>
      <c r="CD45" s="271"/>
      <c r="CE45" s="266">
        <v>0</v>
      </c>
      <c r="CF45" s="266"/>
      <c r="CG45" s="266"/>
      <c r="CH45" s="271"/>
      <c r="CI45" s="266">
        <v>0</v>
      </c>
      <c r="CJ45" s="266"/>
      <c r="CK45" s="266"/>
      <c r="CL45" s="271"/>
      <c r="CM45" s="266">
        <v>0</v>
      </c>
      <c r="CN45" s="266"/>
      <c r="CO45" s="266"/>
      <c r="CP45" s="271"/>
      <c r="CQ45" s="266">
        <v>0</v>
      </c>
      <c r="CR45" s="266"/>
      <c r="CS45" s="266"/>
      <c r="CT45" s="271"/>
      <c r="CU45" s="266">
        <v>0</v>
      </c>
      <c r="CV45" s="266"/>
      <c r="CW45" s="266"/>
      <c r="CX45" s="271"/>
      <c r="CY45" s="266">
        <v>0</v>
      </c>
      <c r="CZ45" s="266"/>
      <c r="DA45" s="266"/>
      <c r="DB45" s="271"/>
      <c r="DC45" s="266">
        <v>0</v>
      </c>
      <c r="DD45" s="266"/>
      <c r="DE45" s="266"/>
      <c r="DF45" s="271"/>
      <c r="DG45" s="266">
        <v>0</v>
      </c>
      <c r="DH45" s="266"/>
      <c r="DI45" s="266"/>
      <c r="DJ45" s="271"/>
      <c r="DK45" s="266">
        <v>0</v>
      </c>
      <c r="DL45" s="266"/>
      <c r="DM45" s="266"/>
      <c r="DN45" s="271"/>
      <c r="DO45" s="266">
        <v>0</v>
      </c>
      <c r="DP45" s="266"/>
      <c r="DQ45" s="266"/>
      <c r="DR45" s="271"/>
      <c r="DS45" s="266">
        <v>0</v>
      </c>
      <c r="DT45" s="266"/>
      <c r="DU45" s="266"/>
      <c r="DV45" s="271"/>
      <c r="DW45" s="266">
        <v>0</v>
      </c>
      <c r="DX45" s="266"/>
      <c r="DY45" s="266"/>
      <c r="DZ45" s="271"/>
      <c r="EA45" s="266">
        <v>0</v>
      </c>
      <c r="EB45" s="266"/>
      <c r="EC45" s="266"/>
      <c r="ED45" s="271"/>
      <c r="EE45" s="266">
        <v>0</v>
      </c>
      <c r="EF45" s="266"/>
      <c r="EG45" s="266"/>
      <c r="EH45" s="271"/>
      <c r="EI45" s="266">
        <v>0</v>
      </c>
      <c r="EJ45" s="266"/>
      <c r="EK45" s="266"/>
      <c r="EL45" s="271"/>
      <c r="EM45" s="266">
        <v>0</v>
      </c>
      <c r="EN45" s="266"/>
      <c r="EO45" s="266"/>
      <c r="EP45" s="271"/>
      <c r="EQ45" s="266">
        <v>0</v>
      </c>
      <c r="ER45" s="266"/>
      <c r="ES45" s="266"/>
      <c r="ET45" s="271"/>
      <c r="EU45" s="266">
        <v>0</v>
      </c>
      <c r="EV45" s="269" t="s">
        <v>580</v>
      </c>
      <c r="EW45" s="275" t="s">
        <v>581</v>
      </c>
      <c r="EX45" s="253" t="s">
        <v>582</v>
      </c>
      <c r="EY45" s="269" t="s">
        <v>583</v>
      </c>
      <c r="EZ45" s="253" t="s">
        <v>584</v>
      </c>
      <c r="FA45" s="253" t="s">
        <v>585</v>
      </c>
      <c r="FB45" s="269" t="s">
        <v>66</v>
      </c>
      <c r="FC45" s="275" t="s">
        <v>587</v>
      </c>
      <c r="FD45" s="253" t="s">
        <v>588</v>
      </c>
      <c r="FE45" s="269" t="s">
        <v>692</v>
      </c>
      <c r="FF45" s="253" t="s">
        <v>589</v>
      </c>
      <c r="FG45" s="322" t="s">
        <v>590</v>
      </c>
      <c r="FH45" s="351" t="s">
        <v>703</v>
      </c>
    </row>
    <row r="46" spans="1:164" s="50" customFormat="1" ht="171.75" customHeight="1" thickBot="1">
      <c r="A46" s="303" t="s">
        <v>569</v>
      </c>
      <c r="B46" s="271"/>
      <c r="C46" s="352" t="s">
        <v>570</v>
      </c>
      <c r="D46" s="353"/>
      <c r="E46" s="354" t="s">
        <v>571</v>
      </c>
      <c r="F46" s="342" t="s">
        <v>828</v>
      </c>
      <c r="G46" s="355" t="s">
        <v>205</v>
      </c>
      <c r="H46" s="355" t="s">
        <v>172</v>
      </c>
      <c r="I46" s="355" t="s">
        <v>85</v>
      </c>
      <c r="J46" s="356"/>
      <c r="K46" s="355">
        <v>0</v>
      </c>
      <c r="L46" s="355">
        <v>2018</v>
      </c>
      <c r="M46" s="345">
        <v>43770</v>
      </c>
      <c r="N46" s="357">
        <v>50770</v>
      </c>
      <c r="O46" s="358">
        <v>0</v>
      </c>
      <c r="P46" s="358">
        <v>2</v>
      </c>
      <c r="Q46" s="358">
        <v>2</v>
      </c>
      <c r="R46" s="358">
        <v>3</v>
      </c>
      <c r="S46" s="358">
        <v>4</v>
      </c>
      <c r="T46" s="358">
        <v>4</v>
      </c>
      <c r="U46" s="358">
        <v>4</v>
      </c>
      <c r="V46" s="358">
        <v>4</v>
      </c>
      <c r="W46" s="358">
        <v>4</v>
      </c>
      <c r="X46" s="358">
        <v>4</v>
      </c>
      <c r="Y46" s="358">
        <v>4</v>
      </c>
      <c r="Z46" s="358">
        <v>4</v>
      </c>
      <c r="AA46" s="358">
        <v>4</v>
      </c>
      <c r="AB46" s="358">
        <v>4</v>
      </c>
      <c r="AC46" s="358">
        <v>4</v>
      </c>
      <c r="AD46" s="358">
        <v>4</v>
      </c>
      <c r="AE46" s="358">
        <v>4</v>
      </c>
      <c r="AF46" s="358">
        <v>4</v>
      </c>
      <c r="AG46" s="358">
        <v>4</v>
      </c>
      <c r="AH46" s="358">
        <v>10</v>
      </c>
      <c r="AI46" s="358">
        <v>10</v>
      </c>
      <c r="AJ46" s="259" t="s">
        <v>574</v>
      </c>
      <c r="AK46" s="328">
        <v>1.6E-2</v>
      </c>
      <c r="AL46" s="254" t="s">
        <v>596</v>
      </c>
      <c r="AM46" s="254" t="s">
        <v>831</v>
      </c>
      <c r="AN46" s="261" t="s">
        <v>243</v>
      </c>
      <c r="AO46" s="262" t="s">
        <v>322</v>
      </c>
      <c r="AP46" s="263" t="s">
        <v>205</v>
      </c>
      <c r="AQ46" s="272" t="s">
        <v>172</v>
      </c>
      <c r="AR46" s="264" t="s">
        <v>85</v>
      </c>
      <c r="AS46" s="261"/>
      <c r="AT46" s="272">
        <v>0</v>
      </c>
      <c r="AU46" s="272">
        <v>2018</v>
      </c>
      <c r="AV46" s="256">
        <v>43770</v>
      </c>
      <c r="AW46" s="256">
        <v>45657</v>
      </c>
      <c r="AX46" s="318">
        <v>0</v>
      </c>
      <c r="AY46" s="318">
        <v>1</v>
      </c>
      <c r="AZ46" s="318">
        <v>1</v>
      </c>
      <c r="BA46" s="318">
        <v>1</v>
      </c>
      <c r="BB46" s="318">
        <v>1</v>
      </c>
      <c r="BC46" s="318">
        <v>1</v>
      </c>
      <c r="BD46" s="265"/>
      <c r="BE46" s="265"/>
      <c r="BF46" s="265"/>
      <c r="BG46" s="265"/>
      <c r="BH46" s="265"/>
      <c r="BI46" s="265"/>
      <c r="BJ46" s="265"/>
      <c r="BK46" s="265"/>
      <c r="BL46" s="265"/>
      <c r="BM46" s="265"/>
      <c r="BN46" s="265"/>
      <c r="BO46" s="265"/>
      <c r="BP46" s="265"/>
      <c r="BQ46" s="265"/>
      <c r="BR46" s="265">
        <v>1</v>
      </c>
      <c r="BS46" s="266">
        <v>0</v>
      </c>
      <c r="BT46" s="266"/>
      <c r="BU46" s="266"/>
      <c r="BV46" s="271"/>
      <c r="BW46" s="266">
        <v>0</v>
      </c>
      <c r="BX46" s="266"/>
      <c r="BY46" s="266"/>
      <c r="BZ46" s="271"/>
      <c r="CA46" s="266">
        <v>0</v>
      </c>
      <c r="CB46" s="266"/>
      <c r="CC46" s="266"/>
      <c r="CD46" s="271"/>
      <c r="CE46" s="266">
        <v>0</v>
      </c>
      <c r="CF46" s="266"/>
      <c r="CG46" s="266"/>
      <c r="CH46" s="271"/>
      <c r="CI46" s="266">
        <v>0</v>
      </c>
      <c r="CJ46" s="266"/>
      <c r="CK46" s="266"/>
      <c r="CL46" s="271"/>
      <c r="CM46" s="266">
        <v>0</v>
      </c>
      <c r="CN46" s="266"/>
      <c r="CO46" s="266"/>
      <c r="CP46" s="271"/>
      <c r="CQ46" s="266">
        <v>0</v>
      </c>
      <c r="CR46" s="266"/>
      <c r="CS46" s="266"/>
      <c r="CT46" s="271"/>
      <c r="CU46" s="266">
        <v>0</v>
      </c>
      <c r="CV46" s="266"/>
      <c r="CW46" s="266"/>
      <c r="CX46" s="271"/>
      <c r="CY46" s="266">
        <v>0</v>
      </c>
      <c r="CZ46" s="266"/>
      <c r="DA46" s="266"/>
      <c r="DB46" s="271"/>
      <c r="DC46" s="266">
        <v>0</v>
      </c>
      <c r="DD46" s="266"/>
      <c r="DE46" s="266"/>
      <c r="DF46" s="271"/>
      <c r="DG46" s="266">
        <v>0</v>
      </c>
      <c r="DH46" s="266"/>
      <c r="DI46" s="266"/>
      <c r="DJ46" s="271"/>
      <c r="DK46" s="266">
        <v>0</v>
      </c>
      <c r="DL46" s="266"/>
      <c r="DM46" s="266"/>
      <c r="DN46" s="271"/>
      <c r="DO46" s="266">
        <v>0</v>
      </c>
      <c r="DP46" s="266"/>
      <c r="DQ46" s="266"/>
      <c r="DR46" s="271"/>
      <c r="DS46" s="266">
        <v>0</v>
      </c>
      <c r="DT46" s="266"/>
      <c r="DU46" s="266"/>
      <c r="DV46" s="271"/>
      <c r="DW46" s="266">
        <v>0</v>
      </c>
      <c r="DX46" s="266"/>
      <c r="DY46" s="266"/>
      <c r="DZ46" s="271"/>
      <c r="EA46" s="266">
        <v>0</v>
      </c>
      <c r="EB46" s="266"/>
      <c r="EC46" s="266"/>
      <c r="ED46" s="271"/>
      <c r="EE46" s="266">
        <v>0</v>
      </c>
      <c r="EF46" s="266"/>
      <c r="EG46" s="266"/>
      <c r="EH46" s="271"/>
      <c r="EI46" s="266">
        <v>0</v>
      </c>
      <c r="EJ46" s="266"/>
      <c r="EK46" s="266"/>
      <c r="EL46" s="271"/>
      <c r="EM46" s="266">
        <v>0</v>
      </c>
      <c r="EN46" s="266"/>
      <c r="EO46" s="266"/>
      <c r="EP46" s="271"/>
      <c r="EQ46" s="266">
        <v>0</v>
      </c>
      <c r="ER46" s="266"/>
      <c r="ES46" s="266"/>
      <c r="ET46" s="271"/>
      <c r="EU46" s="266">
        <v>0</v>
      </c>
      <c r="EV46" s="269" t="s">
        <v>35</v>
      </c>
      <c r="EW46" s="275" t="s">
        <v>445</v>
      </c>
      <c r="EX46" s="253" t="s">
        <v>446</v>
      </c>
      <c r="EY46" s="269" t="s">
        <v>447</v>
      </c>
      <c r="EZ46" s="253">
        <v>3822510</v>
      </c>
      <c r="FA46" s="253" t="s">
        <v>448</v>
      </c>
      <c r="FB46" s="253" t="s">
        <v>592</v>
      </c>
      <c r="FC46" s="253" t="s">
        <v>592</v>
      </c>
      <c r="FD46" s="253" t="s">
        <v>592</v>
      </c>
      <c r="FE46" s="269" t="s">
        <v>592</v>
      </c>
      <c r="FF46" s="253"/>
      <c r="FG46" s="270" t="s">
        <v>592</v>
      </c>
      <c r="FH46" s="351" t="s">
        <v>703</v>
      </c>
    </row>
    <row r="47" spans="1:164" s="50" customFormat="1" ht="154.5" customHeight="1" thickBot="1">
      <c r="A47" s="303" t="s">
        <v>569</v>
      </c>
      <c r="B47" s="271"/>
      <c r="C47" s="352" t="s">
        <v>570</v>
      </c>
      <c r="D47" s="353"/>
      <c r="E47" s="354" t="s">
        <v>571</v>
      </c>
      <c r="F47" s="342" t="s">
        <v>828</v>
      </c>
      <c r="G47" s="355" t="s">
        <v>205</v>
      </c>
      <c r="H47" s="355" t="s">
        <v>172</v>
      </c>
      <c r="I47" s="355" t="s">
        <v>85</v>
      </c>
      <c r="J47" s="356"/>
      <c r="K47" s="355">
        <v>0</v>
      </c>
      <c r="L47" s="355">
        <v>2018</v>
      </c>
      <c r="M47" s="345">
        <v>43770</v>
      </c>
      <c r="N47" s="357">
        <v>50770</v>
      </c>
      <c r="O47" s="358">
        <v>0</v>
      </c>
      <c r="P47" s="358">
        <v>2</v>
      </c>
      <c r="Q47" s="358">
        <v>2</v>
      </c>
      <c r="R47" s="358">
        <v>3</v>
      </c>
      <c r="S47" s="358">
        <v>4</v>
      </c>
      <c r="T47" s="358">
        <v>4</v>
      </c>
      <c r="U47" s="358">
        <v>4</v>
      </c>
      <c r="V47" s="358">
        <v>4</v>
      </c>
      <c r="W47" s="358">
        <v>4</v>
      </c>
      <c r="X47" s="358">
        <v>4</v>
      </c>
      <c r="Y47" s="358">
        <v>4</v>
      </c>
      <c r="Z47" s="358">
        <v>4</v>
      </c>
      <c r="AA47" s="358">
        <v>4</v>
      </c>
      <c r="AB47" s="358">
        <v>4</v>
      </c>
      <c r="AC47" s="358">
        <v>4</v>
      </c>
      <c r="AD47" s="358">
        <v>4</v>
      </c>
      <c r="AE47" s="358">
        <v>4</v>
      </c>
      <c r="AF47" s="358">
        <v>4</v>
      </c>
      <c r="AG47" s="358">
        <v>4</v>
      </c>
      <c r="AH47" s="358">
        <v>10</v>
      </c>
      <c r="AI47" s="358">
        <v>10</v>
      </c>
      <c r="AJ47" s="259" t="s">
        <v>575</v>
      </c>
      <c r="AK47" s="328">
        <v>1.6E-2</v>
      </c>
      <c r="AL47" s="264" t="s">
        <v>597</v>
      </c>
      <c r="AM47" s="254" t="s">
        <v>832</v>
      </c>
      <c r="AN47" s="261" t="s">
        <v>243</v>
      </c>
      <c r="AO47" s="262" t="s">
        <v>322</v>
      </c>
      <c r="AP47" s="263" t="s">
        <v>205</v>
      </c>
      <c r="AQ47" s="272" t="s">
        <v>172</v>
      </c>
      <c r="AR47" s="264" t="s">
        <v>85</v>
      </c>
      <c r="AS47" s="261"/>
      <c r="AT47" s="272">
        <v>0</v>
      </c>
      <c r="AU47" s="272">
        <v>2018</v>
      </c>
      <c r="AV47" s="256">
        <v>43770</v>
      </c>
      <c r="AW47" s="256">
        <v>45657</v>
      </c>
      <c r="AX47" s="314">
        <v>10</v>
      </c>
      <c r="AY47" s="314">
        <v>130</v>
      </c>
      <c r="AZ47" s="314">
        <v>190</v>
      </c>
      <c r="BA47" s="314">
        <v>270</v>
      </c>
      <c r="BB47" s="314">
        <v>350</v>
      </c>
      <c r="BC47" s="314">
        <v>430</v>
      </c>
      <c r="BD47" s="314">
        <v>510</v>
      </c>
      <c r="BE47" s="314">
        <v>590</v>
      </c>
      <c r="BF47" s="314">
        <v>670</v>
      </c>
      <c r="BG47" s="314">
        <v>750</v>
      </c>
      <c r="BH47" s="314">
        <v>830</v>
      </c>
      <c r="BI47" s="314">
        <v>910</v>
      </c>
      <c r="BJ47" s="314">
        <v>990</v>
      </c>
      <c r="BK47" s="314">
        <v>1070</v>
      </c>
      <c r="BL47" s="314">
        <v>1150</v>
      </c>
      <c r="BM47" s="314">
        <v>1230</v>
      </c>
      <c r="BN47" s="314">
        <v>1310</v>
      </c>
      <c r="BO47" s="314">
        <v>1390</v>
      </c>
      <c r="BP47" s="314">
        <v>1470</v>
      </c>
      <c r="BQ47" s="314">
        <v>1550</v>
      </c>
      <c r="BR47" s="359">
        <v>1550</v>
      </c>
      <c r="BS47" s="266">
        <v>30954000.000000007</v>
      </c>
      <c r="BT47" s="266">
        <v>30954000</v>
      </c>
      <c r="BU47" s="266" t="s">
        <v>710</v>
      </c>
      <c r="BV47" s="271">
        <v>1064</v>
      </c>
      <c r="BW47" s="266">
        <v>32037390.000000004</v>
      </c>
      <c r="BX47" s="266"/>
      <c r="BY47" s="266"/>
      <c r="BZ47" s="271">
        <v>1064</v>
      </c>
      <c r="CA47" s="266">
        <v>33158698.650000002</v>
      </c>
      <c r="CB47" s="266"/>
      <c r="CC47" s="266"/>
      <c r="CD47" s="271">
        <v>1064</v>
      </c>
      <c r="CE47" s="266">
        <v>34319253.102750003</v>
      </c>
      <c r="CF47" s="266"/>
      <c r="CG47" s="266"/>
      <c r="CH47" s="271">
        <v>1064</v>
      </c>
      <c r="CI47" s="266">
        <v>35520426.961346246</v>
      </c>
      <c r="CJ47" s="266"/>
      <c r="CK47" s="266"/>
      <c r="CL47" s="271">
        <v>1064</v>
      </c>
      <c r="CM47" s="266">
        <v>36763641.904993363</v>
      </c>
      <c r="CN47" s="266"/>
      <c r="CO47" s="266"/>
      <c r="CP47" s="271">
        <v>1064</v>
      </c>
      <c r="CQ47" s="266">
        <v>38050369.37166813</v>
      </c>
      <c r="CR47" s="266"/>
      <c r="CS47" s="266"/>
      <c r="CT47" s="271">
        <v>1064</v>
      </c>
      <c r="CU47" s="266">
        <v>39382132.299676515</v>
      </c>
      <c r="CV47" s="266"/>
      <c r="CW47" s="266"/>
      <c r="CX47" s="271">
        <v>1064</v>
      </c>
      <c r="CY47" s="266">
        <v>40760506.930165187</v>
      </c>
      <c r="CZ47" s="266"/>
      <c r="DA47" s="266"/>
      <c r="DB47" s="271">
        <v>1064</v>
      </c>
      <c r="DC47" s="266">
        <v>42187124.672720961</v>
      </c>
      <c r="DD47" s="266"/>
      <c r="DE47" s="266"/>
      <c r="DF47" s="271">
        <v>1064</v>
      </c>
      <c r="DG47" s="266">
        <v>43663674.036266193</v>
      </c>
      <c r="DH47" s="266"/>
      <c r="DI47" s="266"/>
      <c r="DJ47" s="271">
        <v>1064</v>
      </c>
      <c r="DK47" s="266">
        <v>45191902.627535507</v>
      </c>
      <c r="DL47" s="266"/>
      <c r="DM47" s="266"/>
      <c r="DN47" s="271">
        <v>1064</v>
      </c>
      <c r="DO47" s="266">
        <v>46773619.219499245</v>
      </c>
      <c r="DP47" s="266"/>
      <c r="DQ47" s="266"/>
      <c r="DR47" s="271">
        <v>1064</v>
      </c>
      <c r="DS47" s="266">
        <v>48410695.892181709</v>
      </c>
      <c r="DT47" s="266"/>
      <c r="DU47" s="266"/>
      <c r="DV47" s="271">
        <v>1064</v>
      </c>
      <c r="DW47" s="266">
        <v>50105070.248408079</v>
      </c>
      <c r="DX47" s="266"/>
      <c r="DY47" s="266"/>
      <c r="DZ47" s="271">
        <v>1064</v>
      </c>
      <c r="EA47" s="266">
        <v>51858747.707102351</v>
      </c>
      <c r="EB47" s="266"/>
      <c r="EC47" s="266"/>
      <c r="ED47" s="271">
        <v>1064</v>
      </c>
      <c r="EE47" s="266">
        <v>53673803.876850925</v>
      </c>
      <c r="EF47" s="266"/>
      <c r="EG47" s="266"/>
      <c r="EH47" s="271">
        <v>1064</v>
      </c>
      <c r="EI47" s="266">
        <v>55552387.012540706</v>
      </c>
      <c r="EJ47" s="266"/>
      <c r="EK47" s="266"/>
      <c r="EL47" s="271">
        <v>1064</v>
      </c>
      <c r="EM47" s="266">
        <v>57496720.557979621</v>
      </c>
      <c r="EN47" s="266"/>
      <c r="EO47" s="266"/>
      <c r="EP47" s="271">
        <v>1064</v>
      </c>
      <c r="EQ47" s="266">
        <v>59509105.777508907</v>
      </c>
      <c r="ER47" s="266"/>
      <c r="ES47" s="266"/>
      <c r="ET47" s="271">
        <v>1064</v>
      </c>
      <c r="EU47" s="266">
        <v>600000000.00000012</v>
      </c>
      <c r="EV47" s="269" t="s">
        <v>35</v>
      </c>
      <c r="EW47" s="275" t="s">
        <v>445</v>
      </c>
      <c r="EX47" s="253" t="s">
        <v>446</v>
      </c>
      <c r="EY47" s="269" t="s">
        <v>447</v>
      </c>
      <c r="EZ47" s="253">
        <v>3822510</v>
      </c>
      <c r="FA47" s="253" t="s">
        <v>448</v>
      </c>
      <c r="FB47" s="269" t="s">
        <v>593</v>
      </c>
      <c r="FC47" s="275" t="s">
        <v>594</v>
      </c>
      <c r="FD47" s="253" t="s">
        <v>592</v>
      </c>
      <c r="FE47" s="269" t="s">
        <v>592</v>
      </c>
      <c r="FF47" s="253"/>
      <c r="FG47" s="270" t="s">
        <v>592</v>
      </c>
      <c r="FH47" s="351" t="s">
        <v>703</v>
      </c>
    </row>
    <row r="48" spans="1:164" s="50" customFormat="1" ht="129" customHeight="1" thickBot="1">
      <c r="A48" s="303" t="s">
        <v>569</v>
      </c>
      <c r="B48" s="271"/>
      <c r="C48" s="352" t="s">
        <v>570</v>
      </c>
      <c r="D48" s="353"/>
      <c r="E48" s="354" t="s">
        <v>571</v>
      </c>
      <c r="F48" s="342" t="s">
        <v>828</v>
      </c>
      <c r="G48" s="355" t="s">
        <v>205</v>
      </c>
      <c r="H48" s="355" t="s">
        <v>172</v>
      </c>
      <c r="I48" s="355" t="s">
        <v>85</v>
      </c>
      <c r="J48" s="356"/>
      <c r="K48" s="355">
        <v>0</v>
      </c>
      <c r="L48" s="355">
        <v>2018</v>
      </c>
      <c r="M48" s="345">
        <v>43770</v>
      </c>
      <c r="N48" s="357">
        <v>50770</v>
      </c>
      <c r="O48" s="358">
        <v>0</v>
      </c>
      <c r="P48" s="358">
        <v>2</v>
      </c>
      <c r="Q48" s="358">
        <v>2</v>
      </c>
      <c r="R48" s="358">
        <v>3</v>
      </c>
      <c r="S48" s="358">
        <v>4</v>
      </c>
      <c r="T48" s="358">
        <v>4</v>
      </c>
      <c r="U48" s="358">
        <v>4</v>
      </c>
      <c r="V48" s="358">
        <v>4</v>
      </c>
      <c r="W48" s="358">
        <v>4</v>
      </c>
      <c r="X48" s="358">
        <v>4</v>
      </c>
      <c r="Y48" s="358">
        <v>4</v>
      </c>
      <c r="Z48" s="358">
        <v>4</v>
      </c>
      <c r="AA48" s="358">
        <v>4</v>
      </c>
      <c r="AB48" s="358">
        <v>4</v>
      </c>
      <c r="AC48" s="358">
        <v>4</v>
      </c>
      <c r="AD48" s="358">
        <v>4</v>
      </c>
      <c r="AE48" s="358">
        <v>4</v>
      </c>
      <c r="AF48" s="358">
        <v>4</v>
      </c>
      <c r="AG48" s="358">
        <v>4</v>
      </c>
      <c r="AH48" s="358">
        <v>10</v>
      </c>
      <c r="AI48" s="358">
        <v>10</v>
      </c>
      <c r="AJ48" s="253" t="s">
        <v>949</v>
      </c>
      <c r="AK48" s="328">
        <v>1.6E-2</v>
      </c>
      <c r="AL48" s="254" t="s">
        <v>950</v>
      </c>
      <c r="AM48" s="254" t="s">
        <v>951</v>
      </c>
      <c r="AN48" s="261" t="s">
        <v>243</v>
      </c>
      <c r="AO48" s="262" t="s">
        <v>322</v>
      </c>
      <c r="AP48" s="263" t="s">
        <v>205</v>
      </c>
      <c r="AQ48" s="272" t="s">
        <v>172</v>
      </c>
      <c r="AR48" s="264" t="s">
        <v>85</v>
      </c>
      <c r="AS48" s="261"/>
      <c r="AT48" s="272">
        <v>0</v>
      </c>
      <c r="AU48" s="272">
        <v>2018</v>
      </c>
      <c r="AV48" s="256">
        <v>43831</v>
      </c>
      <c r="AW48" s="256">
        <v>50770</v>
      </c>
      <c r="AX48" s="265">
        <v>0</v>
      </c>
      <c r="AY48" s="360">
        <v>1</v>
      </c>
      <c r="AZ48" s="360">
        <v>2</v>
      </c>
      <c r="BA48" s="360">
        <v>3</v>
      </c>
      <c r="BB48" s="360">
        <v>4</v>
      </c>
      <c r="BC48" s="360">
        <v>5</v>
      </c>
      <c r="BD48" s="360">
        <v>6</v>
      </c>
      <c r="BE48" s="360">
        <v>7</v>
      </c>
      <c r="BF48" s="360">
        <v>8</v>
      </c>
      <c r="BG48" s="360">
        <v>9</v>
      </c>
      <c r="BH48" s="360">
        <v>10</v>
      </c>
      <c r="BI48" s="360">
        <v>11</v>
      </c>
      <c r="BJ48" s="360">
        <v>12</v>
      </c>
      <c r="BK48" s="360">
        <v>13</v>
      </c>
      <c r="BL48" s="360">
        <v>14</v>
      </c>
      <c r="BM48" s="360">
        <v>15</v>
      </c>
      <c r="BN48" s="360">
        <v>16</v>
      </c>
      <c r="BO48" s="360">
        <v>17</v>
      </c>
      <c r="BP48" s="360">
        <v>18</v>
      </c>
      <c r="BQ48" s="360">
        <v>19</v>
      </c>
      <c r="BR48" s="360">
        <v>19</v>
      </c>
      <c r="BS48" s="266">
        <v>30954000.000000007</v>
      </c>
      <c r="BT48" s="266"/>
      <c r="BU48" s="266"/>
      <c r="BV48" s="271"/>
      <c r="BW48" s="266">
        <v>32037390.000000004</v>
      </c>
      <c r="BX48" s="266"/>
      <c r="BY48" s="266"/>
      <c r="BZ48" s="271"/>
      <c r="CA48" s="266">
        <v>33158698.650000002</v>
      </c>
      <c r="CB48" s="266"/>
      <c r="CC48" s="266"/>
      <c r="CD48" s="271"/>
      <c r="CE48" s="266">
        <v>34319253.102750003</v>
      </c>
      <c r="CF48" s="266"/>
      <c r="CG48" s="266"/>
      <c r="CH48" s="271"/>
      <c r="CI48" s="266">
        <v>35520426.961346246</v>
      </c>
      <c r="CJ48" s="266"/>
      <c r="CK48" s="266"/>
      <c r="CL48" s="271"/>
      <c r="CM48" s="266">
        <v>36763641.904993363</v>
      </c>
      <c r="CN48" s="266"/>
      <c r="CO48" s="266"/>
      <c r="CP48" s="271"/>
      <c r="CQ48" s="266">
        <v>38050369.37166813</v>
      </c>
      <c r="CR48" s="266"/>
      <c r="CS48" s="266"/>
      <c r="CT48" s="271"/>
      <c r="CU48" s="266">
        <v>39382132.299676515</v>
      </c>
      <c r="CV48" s="266"/>
      <c r="CW48" s="266"/>
      <c r="CX48" s="271"/>
      <c r="CY48" s="266">
        <v>40760506.930165187</v>
      </c>
      <c r="CZ48" s="266"/>
      <c r="DA48" s="266"/>
      <c r="DB48" s="271"/>
      <c r="DC48" s="266">
        <v>42187124.672720961</v>
      </c>
      <c r="DD48" s="266"/>
      <c r="DE48" s="266"/>
      <c r="DF48" s="271"/>
      <c r="DG48" s="266">
        <v>43663674.036266193</v>
      </c>
      <c r="DH48" s="266"/>
      <c r="DI48" s="266"/>
      <c r="DJ48" s="271"/>
      <c r="DK48" s="266">
        <v>45191902.627535507</v>
      </c>
      <c r="DL48" s="266"/>
      <c r="DM48" s="266"/>
      <c r="DN48" s="271"/>
      <c r="DO48" s="266">
        <v>46773619.219499245</v>
      </c>
      <c r="DP48" s="266"/>
      <c r="DQ48" s="266"/>
      <c r="DR48" s="271"/>
      <c r="DS48" s="266">
        <v>48410695.892181709</v>
      </c>
      <c r="DT48" s="266"/>
      <c r="DU48" s="266"/>
      <c r="DV48" s="271"/>
      <c r="DW48" s="266">
        <v>50105070.248408079</v>
      </c>
      <c r="DX48" s="266"/>
      <c r="DY48" s="266"/>
      <c r="DZ48" s="271"/>
      <c r="EA48" s="266">
        <v>51858747.707102351</v>
      </c>
      <c r="EB48" s="266"/>
      <c r="EC48" s="266"/>
      <c r="ED48" s="271"/>
      <c r="EE48" s="266">
        <v>53673803.876850925</v>
      </c>
      <c r="EF48" s="266"/>
      <c r="EG48" s="266"/>
      <c r="EH48" s="271"/>
      <c r="EI48" s="266">
        <v>55552387.012540706</v>
      </c>
      <c r="EJ48" s="266"/>
      <c r="EK48" s="266"/>
      <c r="EL48" s="271"/>
      <c r="EM48" s="266">
        <v>57496720.557979621</v>
      </c>
      <c r="EN48" s="266"/>
      <c r="EO48" s="266"/>
      <c r="EP48" s="271"/>
      <c r="EQ48" s="266">
        <v>59509105.777508907</v>
      </c>
      <c r="ER48" s="266"/>
      <c r="ES48" s="266"/>
      <c r="ET48" s="271"/>
      <c r="EU48" s="266">
        <v>600000000.00000012</v>
      </c>
      <c r="EV48" s="269" t="s">
        <v>60</v>
      </c>
      <c r="EW48" s="361" t="s">
        <v>534</v>
      </c>
      <c r="EX48" s="361" t="s">
        <v>952</v>
      </c>
      <c r="EY48" s="361" t="s">
        <v>953</v>
      </c>
      <c r="EZ48" s="253">
        <v>3778837</v>
      </c>
      <c r="FA48" s="329" t="s">
        <v>954</v>
      </c>
      <c r="FB48" s="269" t="s">
        <v>394</v>
      </c>
      <c r="FC48" s="361" t="s">
        <v>395</v>
      </c>
      <c r="FD48" s="361" t="s">
        <v>396</v>
      </c>
      <c r="FE48" s="361" t="s">
        <v>397</v>
      </c>
      <c r="FF48" s="361" t="s">
        <v>398</v>
      </c>
      <c r="FG48" s="362" t="s">
        <v>399</v>
      </c>
      <c r="FH48" s="351" t="s">
        <v>703</v>
      </c>
    </row>
    <row r="49" spans="1:164" s="50" customFormat="1" ht="96.75" customHeight="1" thickBot="1">
      <c r="A49" s="303" t="s">
        <v>569</v>
      </c>
      <c r="B49" s="271"/>
      <c r="C49" s="352" t="s">
        <v>570</v>
      </c>
      <c r="D49" s="353"/>
      <c r="E49" s="354" t="s">
        <v>571</v>
      </c>
      <c r="F49" s="342" t="s">
        <v>828</v>
      </c>
      <c r="G49" s="355" t="s">
        <v>205</v>
      </c>
      <c r="H49" s="355" t="s">
        <v>172</v>
      </c>
      <c r="I49" s="355" t="s">
        <v>85</v>
      </c>
      <c r="J49" s="356"/>
      <c r="K49" s="355">
        <v>0</v>
      </c>
      <c r="L49" s="355">
        <v>2018</v>
      </c>
      <c r="M49" s="345">
        <v>43770</v>
      </c>
      <c r="N49" s="357">
        <v>50770</v>
      </c>
      <c r="O49" s="358">
        <v>0</v>
      </c>
      <c r="P49" s="358">
        <v>2</v>
      </c>
      <c r="Q49" s="358">
        <v>2</v>
      </c>
      <c r="R49" s="358">
        <v>3</v>
      </c>
      <c r="S49" s="358">
        <v>4</v>
      </c>
      <c r="T49" s="358">
        <v>4</v>
      </c>
      <c r="U49" s="358">
        <v>4</v>
      </c>
      <c r="V49" s="358">
        <v>4</v>
      </c>
      <c r="W49" s="358">
        <v>4</v>
      </c>
      <c r="X49" s="358">
        <v>4</v>
      </c>
      <c r="Y49" s="358">
        <v>4</v>
      </c>
      <c r="Z49" s="358">
        <v>4</v>
      </c>
      <c r="AA49" s="358">
        <v>4</v>
      </c>
      <c r="AB49" s="358">
        <v>4</v>
      </c>
      <c r="AC49" s="358">
        <v>4</v>
      </c>
      <c r="AD49" s="358">
        <v>4</v>
      </c>
      <c r="AE49" s="358">
        <v>4</v>
      </c>
      <c r="AF49" s="358">
        <v>4</v>
      </c>
      <c r="AG49" s="358">
        <v>4</v>
      </c>
      <c r="AH49" s="358">
        <v>10</v>
      </c>
      <c r="AI49" s="358">
        <v>10</v>
      </c>
      <c r="AJ49" s="253" t="s">
        <v>693</v>
      </c>
      <c r="AK49" s="328">
        <v>1.6E-2</v>
      </c>
      <c r="AL49" s="254" t="s">
        <v>603</v>
      </c>
      <c r="AM49" s="254" t="s">
        <v>842</v>
      </c>
      <c r="AN49" s="261" t="s">
        <v>243</v>
      </c>
      <c r="AO49" s="262" t="s">
        <v>322</v>
      </c>
      <c r="AP49" s="263" t="s">
        <v>205</v>
      </c>
      <c r="AQ49" s="272" t="s">
        <v>174</v>
      </c>
      <c r="AR49" s="264" t="s">
        <v>85</v>
      </c>
      <c r="AS49" s="261"/>
      <c r="AT49" s="272">
        <v>0</v>
      </c>
      <c r="AU49" s="272">
        <v>2018</v>
      </c>
      <c r="AV49" s="256">
        <v>43770</v>
      </c>
      <c r="AW49" s="256">
        <v>45657</v>
      </c>
      <c r="AX49" s="265">
        <v>0</v>
      </c>
      <c r="AY49" s="363">
        <v>0.4</v>
      </c>
      <c r="AZ49" s="363">
        <v>0.6</v>
      </c>
      <c r="BA49" s="363">
        <v>0.8</v>
      </c>
      <c r="BB49" s="363">
        <v>1</v>
      </c>
      <c r="BC49" s="363">
        <v>1</v>
      </c>
      <c r="BD49" s="265"/>
      <c r="BE49" s="265"/>
      <c r="BF49" s="265"/>
      <c r="BG49" s="265"/>
      <c r="BH49" s="265"/>
      <c r="BI49" s="265"/>
      <c r="BJ49" s="265"/>
      <c r="BK49" s="265"/>
      <c r="BL49" s="265"/>
      <c r="BM49" s="265"/>
      <c r="BN49" s="265"/>
      <c r="BO49" s="265"/>
      <c r="BP49" s="265"/>
      <c r="BQ49" s="265"/>
      <c r="BR49" s="363">
        <v>1</v>
      </c>
      <c r="BS49" s="266">
        <v>55029333.333333336</v>
      </c>
      <c r="BT49" s="266">
        <v>55029333</v>
      </c>
      <c r="BU49" s="266" t="s">
        <v>710</v>
      </c>
      <c r="BV49" s="271">
        <v>1064</v>
      </c>
      <c r="BW49" s="266">
        <v>56955360</v>
      </c>
      <c r="BX49" s="266"/>
      <c r="BY49" s="266"/>
      <c r="BZ49" s="271">
        <v>1064</v>
      </c>
      <c r="CA49" s="266">
        <v>58948797.599999994</v>
      </c>
      <c r="CB49" s="266"/>
      <c r="CC49" s="266"/>
      <c r="CD49" s="271">
        <v>1064</v>
      </c>
      <c r="CE49" s="266">
        <v>61012005.515999988</v>
      </c>
      <c r="CF49" s="266"/>
      <c r="CG49" s="266"/>
      <c r="CH49" s="271">
        <v>1064</v>
      </c>
      <c r="CI49" s="266">
        <v>63147425.709059983</v>
      </c>
      <c r="CJ49" s="266"/>
      <c r="CK49" s="266"/>
      <c r="CL49" s="271">
        <v>1064</v>
      </c>
      <c r="CM49" s="266">
        <v>65357585.608877078</v>
      </c>
      <c r="CN49" s="266"/>
      <c r="CO49" s="266"/>
      <c r="CP49" s="271">
        <v>1064</v>
      </c>
      <c r="CQ49" s="266">
        <v>0</v>
      </c>
      <c r="CR49" s="266"/>
      <c r="CS49" s="266"/>
      <c r="CT49" s="271">
        <v>1064</v>
      </c>
      <c r="CU49" s="266">
        <v>0</v>
      </c>
      <c r="CV49" s="266"/>
      <c r="CW49" s="266"/>
      <c r="CX49" s="271">
        <v>1064</v>
      </c>
      <c r="CY49" s="266">
        <v>0</v>
      </c>
      <c r="CZ49" s="266"/>
      <c r="DA49" s="266"/>
      <c r="DB49" s="271">
        <v>1064</v>
      </c>
      <c r="DC49" s="266">
        <v>0</v>
      </c>
      <c r="DD49" s="266"/>
      <c r="DE49" s="266"/>
      <c r="DF49" s="271">
        <v>1064</v>
      </c>
      <c r="DG49" s="266">
        <v>0</v>
      </c>
      <c r="DH49" s="266"/>
      <c r="DI49" s="266"/>
      <c r="DJ49" s="271">
        <v>1064</v>
      </c>
      <c r="DK49" s="266">
        <v>0</v>
      </c>
      <c r="DL49" s="266"/>
      <c r="DM49" s="266"/>
      <c r="DN49" s="271">
        <v>1064</v>
      </c>
      <c r="DO49" s="266">
        <v>0</v>
      </c>
      <c r="DP49" s="266"/>
      <c r="DQ49" s="266"/>
      <c r="DR49" s="271">
        <v>1064</v>
      </c>
      <c r="DS49" s="266">
        <v>0</v>
      </c>
      <c r="DT49" s="266"/>
      <c r="DU49" s="266"/>
      <c r="DV49" s="271">
        <v>1064</v>
      </c>
      <c r="DW49" s="266">
        <v>0</v>
      </c>
      <c r="DX49" s="266"/>
      <c r="DY49" s="266"/>
      <c r="DZ49" s="271">
        <v>1064</v>
      </c>
      <c r="EA49" s="266">
        <v>0</v>
      </c>
      <c r="EB49" s="266"/>
      <c r="EC49" s="266"/>
      <c r="ED49" s="271">
        <v>1064</v>
      </c>
      <c r="EE49" s="266">
        <v>0</v>
      </c>
      <c r="EF49" s="266"/>
      <c r="EG49" s="266"/>
      <c r="EH49" s="271">
        <v>1064</v>
      </c>
      <c r="EI49" s="266">
        <v>0</v>
      </c>
      <c r="EJ49" s="266"/>
      <c r="EK49" s="266"/>
      <c r="EL49" s="271">
        <v>1064</v>
      </c>
      <c r="EM49" s="266">
        <v>0</v>
      </c>
      <c r="EN49" s="266"/>
      <c r="EO49" s="266"/>
      <c r="EP49" s="271">
        <v>1064</v>
      </c>
      <c r="EQ49" s="266">
        <v>0</v>
      </c>
      <c r="ER49" s="266"/>
      <c r="ES49" s="266"/>
      <c r="ET49" s="271">
        <v>1064</v>
      </c>
      <c r="EU49" s="266">
        <v>320000000</v>
      </c>
      <c r="EV49" s="269" t="s">
        <v>580</v>
      </c>
      <c r="EW49" s="275" t="s">
        <v>598</v>
      </c>
      <c r="EX49" s="253" t="s">
        <v>582</v>
      </c>
      <c r="EY49" s="269" t="s">
        <v>599</v>
      </c>
      <c r="EZ49" s="253" t="s">
        <v>584</v>
      </c>
      <c r="FA49" s="253" t="s">
        <v>585</v>
      </c>
      <c r="FB49" s="269" t="s">
        <v>600</v>
      </c>
      <c r="FC49" s="275" t="s">
        <v>601</v>
      </c>
      <c r="FD49" s="253" t="s">
        <v>918</v>
      </c>
      <c r="FE49" s="269" t="s">
        <v>919</v>
      </c>
      <c r="FF49" s="253" t="s">
        <v>602</v>
      </c>
      <c r="FG49" s="270" t="s">
        <v>920</v>
      </c>
      <c r="FH49" s="351" t="s">
        <v>703</v>
      </c>
    </row>
    <row r="50" spans="1:164" s="50" customFormat="1" ht="117.75" customHeight="1" thickBot="1">
      <c r="A50" s="303" t="s">
        <v>569</v>
      </c>
      <c r="B50" s="271"/>
      <c r="C50" s="352" t="s">
        <v>570</v>
      </c>
      <c r="D50" s="353"/>
      <c r="E50" s="354" t="s">
        <v>571</v>
      </c>
      <c r="F50" s="342" t="s">
        <v>828</v>
      </c>
      <c r="G50" s="355" t="s">
        <v>205</v>
      </c>
      <c r="H50" s="355" t="s">
        <v>172</v>
      </c>
      <c r="I50" s="355" t="s">
        <v>85</v>
      </c>
      <c r="J50" s="356"/>
      <c r="K50" s="355">
        <v>0</v>
      </c>
      <c r="L50" s="355">
        <v>2018</v>
      </c>
      <c r="M50" s="345">
        <v>43770</v>
      </c>
      <c r="N50" s="357">
        <v>50770</v>
      </c>
      <c r="O50" s="358">
        <v>0</v>
      </c>
      <c r="P50" s="358">
        <v>2</v>
      </c>
      <c r="Q50" s="358">
        <v>2</v>
      </c>
      <c r="R50" s="358">
        <v>3</v>
      </c>
      <c r="S50" s="358">
        <v>4</v>
      </c>
      <c r="T50" s="358">
        <v>4</v>
      </c>
      <c r="U50" s="358">
        <v>4</v>
      </c>
      <c r="V50" s="358">
        <v>4</v>
      </c>
      <c r="W50" s="358">
        <v>4</v>
      </c>
      <c r="X50" s="358">
        <v>4</v>
      </c>
      <c r="Y50" s="358">
        <v>4</v>
      </c>
      <c r="Z50" s="358">
        <v>4</v>
      </c>
      <c r="AA50" s="358">
        <v>4</v>
      </c>
      <c r="AB50" s="358">
        <v>4</v>
      </c>
      <c r="AC50" s="358">
        <v>4</v>
      </c>
      <c r="AD50" s="358">
        <v>4</v>
      </c>
      <c r="AE50" s="358">
        <v>4</v>
      </c>
      <c r="AF50" s="358">
        <v>4</v>
      </c>
      <c r="AG50" s="358">
        <v>4</v>
      </c>
      <c r="AH50" s="358">
        <v>10</v>
      </c>
      <c r="AI50" s="358">
        <v>10</v>
      </c>
      <c r="AJ50" s="253" t="s">
        <v>576</v>
      </c>
      <c r="AK50" s="328">
        <v>1.6E-2</v>
      </c>
      <c r="AL50" s="364" t="s">
        <v>604</v>
      </c>
      <c r="AM50" s="364" t="s">
        <v>843</v>
      </c>
      <c r="AN50" s="261" t="s">
        <v>243</v>
      </c>
      <c r="AO50" s="262" t="s">
        <v>322</v>
      </c>
      <c r="AP50" s="263" t="s">
        <v>205</v>
      </c>
      <c r="AQ50" s="272" t="s">
        <v>174</v>
      </c>
      <c r="AR50" s="264" t="s">
        <v>85</v>
      </c>
      <c r="AS50" s="261"/>
      <c r="AT50" s="272">
        <v>0</v>
      </c>
      <c r="AU50" s="272">
        <v>2018</v>
      </c>
      <c r="AV50" s="365">
        <v>43831</v>
      </c>
      <c r="AW50" s="256">
        <v>50770</v>
      </c>
      <c r="AX50" s="265"/>
      <c r="AY50" s="363">
        <v>1</v>
      </c>
      <c r="AZ50" s="363">
        <v>1</v>
      </c>
      <c r="BA50" s="363">
        <v>1</v>
      </c>
      <c r="BB50" s="363">
        <v>1</v>
      </c>
      <c r="BC50" s="363">
        <v>1</v>
      </c>
      <c r="BD50" s="363">
        <v>1</v>
      </c>
      <c r="BE50" s="363">
        <v>1</v>
      </c>
      <c r="BF50" s="363">
        <v>1</v>
      </c>
      <c r="BG50" s="363">
        <v>1</v>
      </c>
      <c r="BH50" s="363">
        <v>1</v>
      </c>
      <c r="BI50" s="363">
        <v>1</v>
      </c>
      <c r="BJ50" s="363">
        <v>1</v>
      </c>
      <c r="BK50" s="363">
        <v>1</v>
      </c>
      <c r="BL50" s="363">
        <v>1</v>
      </c>
      <c r="BM50" s="363">
        <v>1</v>
      </c>
      <c r="BN50" s="363">
        <v>1</v>
      </c>
      <c r="BO50" s="363">
        <v>1</v>
      </c>
      <c r="BP50" s="363">
        <v>1</v>
      </c>
      <c r="BQ50" s="363">
        <v>1</v>
      </c>
      <c r="BR50" s="363">
        <v>1</v>
      </c>
      <c r="BS50" s="266">
        <v>0</v>
      </c>
      <c r="BT50" s="266"/>
      <c r="BU50" s="266"/>
      <c r="BV50" s="271"/>
      <c r="BW50" s="266">
        <v>0</v>
      </c>
      <c r="BX50" s="266"/>
      <c r="BY50" s="266"/>
      <c r="BZ50" s="271"/>
      <c r="CA50" s="266">
        <v>0</v>
      </c>
      <c r="CB50" s="266"/>
      <c r="CC50" s="266"/>
      <c r="CD50" s="271"/>
      <c r="CE50" s="266">
        <v>0</v>
      </c>
      <c r="CF50" s="266"/>
      <c r="CG50" s="266"/>
      <c r="CH50" s="271"/>
      <c r="CI50" s="266">
        <v>0</v>
      </c>
      <c r="CJ50" s="266"/>
      <c r="CK50" s="266"/>
      <c r="CL50" s="271"/>
      <c r="CM50" s="266">
        <v>0</v>
      </c>
      <c r="CN50" s="266"/>
      <c r="CO50" s="266"/>
      <c r="CP50" s="271"/>
      <c r="CQ50" s="266">
        <v>0</v>
      </c>
      <c r="CR50" s="266"/>
      <c r="CS50" s="266"/>
      <c r="CT50" s="271"/>
      <c r="CU50" s="266">
        <v>0</v>
      </c>
      <c r="CV50" s="266"/>
      <c r="CW50" s="266"/>
      <c r="CX50" s="271"/>
      <c r="CY50" s="266">
        <v>0</v>
      </c>
      <c r="CZ50" s="266"/>
      <c r="DA50" s="266"/>
      <c r="DB50" s="271"/>
      <c r="DC50" s="266">
        <v>0</v>
      </c>
      <c r="DD50" s="266"/>
      <c r="DE50" s="266"/>
      <c r="DF50" s="271"/>
      <c r="DG50" s="266">
        <v>0</v>
      </c>
      <c r="DH50" s="266"/>
      <c r="DI50" s="266"/>
      <c r="DJ50" s="271"/>
      <c r="DK50" s="266">
        <v>0</v>
      </c>
      <c r="DL50" s="266"/>
      <c r="DM50" s="266"/>
      <c r="DN50" s="271"/>
      <c r="DO50" s="266">
        <v>0</v>
      </c>
      <c r="DP50" s="266"/>
      <c r="DQ50" s="266"/>
      <c r="DR50" s="271"/>
      <c r="DS50" s="266">
        <v>0</v>
      </c>
      <c r="DT50" s="266"/>
      <c r="DU50" s="266"/>
      <c r="DV50" s="271"/>
      <c r="DW50" s="266">
        <v>0</v>
      </c>
      <c r="DX50" s="266"/>
      <c r="DY50" s="266"/>
      <c r="DZ50" s="271"/>
      <c r="EA50" s="266">
        <v>0</v>
      </c>
      <c r="EB50" s="266"/>
      <c r="EC50" s="266"/>
      <c r="ED50" s="271"/>
      <c r="EE50" s="266">
        <v>0</v>
      </c>
      <c r="EF50" s="266"/>
      <c r="EG50" s="266"/>
      <c r="EH50" s="271"/>
      <c r="EI50" s="266">
        <v>0</v>
      </c>
      <c r="EJ50" s="266"/>
      <c r="EK50" s="266"/>
      <c r="EL50" s="271"/>
      <c r="EM50" s="266">
        <v>0</v>
      </c>
      <c r="EN50" s="266"/>
      <c r="EO50" s="266"/>
      <c r="EP50" s="271"/>
      <c r="EQ50" s="266">
        <v>0</v>
      </c>
      <c r="ER50" s="266"/>
      <c r="ES50" s="266"/>
      <c r="ET50" s="271"/>
      <c r="EU50" s="266">
        <v>0</v>
      </c>
      <c r="EV50" s="269" t="s">
        <v>580</v>
      </c>
      <c r="EW50" s="275" t="s">
        <v>598</v>
      </c>
      <c r="EX50" s="253" t="s">
        <v>582</v>
      </c>
      <c r="EY50" s="269" t="s">
        <v>599</v>
      </c>
      <c r="EZ50" s="253" t="s">
        <v>584</v>
      </c>
      <c r="FA50" s="253" t="s">
        <v>585</v>
      </c>
      <c r="FB50" s="269" t="s">
        <v>600</v>
      </c>
      <c r="FC50" s="275" t="s">
        <v>601</v>
      </c>
      <c r="FD50" s="253" t="s">
        <v>918</v>
      </c>
      <c r="FE50" s="269" t="s">
        <v>919</v>
      </c>
      <c r="FF50" s="253" t="s">
        <v>602</v>
      </c>
      <c r="FG50" s="270" t="s">
        <v>920</v>
      </c>
      <c r="FH50" s="351" t="s">
        <v>703</v>
      </c>
    </row>
    <row r="51" spans="1:164" s="50" customFormat="1" ht="87.75" customHeight="1" thickBot="1">
      <c r="A51" s="303" t="s">
        <v>569</v>
      </c>
      <c r="B51" s="271"/>
      <c r="C51" s="352" t="s">
        <v>570</v>
      </c>
      <c r="D51" s="353"/>
      <c r="E51" s="354" t="s">
        <v>571</v>
      </c>
      <c r="F51" s="342" t="s">
        <v>828</v>
      </c>
      <c r="G51" s="355" t="s">
        <v>205</v>
      </c>
      <c r="H51" s="355" t="s">
        <v>172</v>
      </c>
      <c r="I51" s="355" t="s">
        <v>85</v>
      </c>
      <c r="J51" s="356"/>
      <c r="K51" s="355">
        <v>0</v>
      </c>
      <c r="L51" s="355">
        <v>2018</v>
      </c>
      <c r="M51" s="345">
        <v>43770</v>
      </c>
      <c r="N51" s="357">
        <v>50770</v>
      </c>
      <c r="O51" s="358">
        <v>0</v>
      </c>
      <c r="P51" s="358">
        <v>2</v>
      </c>
      <c r="Q51" s="358">
        <v>2</v>
      </c>
      <c r="R51" s="358">
        <v>3</v>
      </c>
      <c r="S51" s="358">
        <v>4</v>
      </c>
      <c r="T51" s="358">
        <v>4</v>
      </c>
      <c r="U51" s="358">
        <v>4</v>
      </c>
      <c r="V51" s="358">
        <v>4</v>
      </c>
      <c r="W51" s="358">
        <v>4</v>
      </c>
      <c r="X51" s="358">
        <v>4</v>
      </c>
      <c r="Y51" s="358">
        <v>4</v>
      </c>
      <c r="Z51" s="358">
        <v>4</v>
      </c>
      <c r="AA51" s="358">
        <v>4</v>
      </c>
      <c r="AB51" s="358">
        <v>4</v>
      </c>
      <c r="AC51" s="358">
        <v>4</v>
      </c>
      <c r="AD51" s="358">
        <v>4</v>
      </c>
      <c r="AE51" s="358">
        <v>4</v>
      </c>
      <c r="AF51" s="358">
        <v>4</v>
      </c>
      <c r="AG51" s="358">
        <v>4</v>
      </c>
      <c r="AH51" s="358">
        <v>10</v>
      </c>
      <c r="AI51" s="358">
        <v>10</v>
      </c>
      <c r="AJ51" s="253" t="s">
        <v>577</v>
      </c>
      <c r="AK51" s="328">
        <v>1.6E-2</v>
      </c>
      <c r="AL51" s="254" t="s">
        <v>605</v>
      </c>
      <c r="AM51" s="254" t="s">
        <v>606</v>
      </c>
      <c r="AN51" s="261" t="s">
        <v>243</v>
      </c>
      <c r="AO51" s="262" t="s">
        <v>322</v>
      </c>
      <c r="AP51" s="263" t="s">
        <v>205</v>
      </c>
      <c r="AQ51" s="272" t="s">
        <v>172</v>
      </c>
      <c r="AR51" s="264" t="s">
        <v>85</v>
      </c>
      <c r="AS51" s="261"/>
      <c r="AT51" s="272">
        <v>0</v>
      </c>
      <c r="AU51" s="272">
        <v>2018</v>
      </c>
      <c r="AV51" s="256">
        <v>43831</v>
      </c>
      <c r="AW51" s="256">
        <v>45657</v>
      </c>
      <c r="AX51" s="265"/>
      <c r="AY51" s="265">
        <v>0</v>
      </c>
      <c r="AZ51" s="265" t="s">
        <v>379</v>
      </c>
      <c r="BA51" s="265" t="s">
        <v>379</v>
      </c>
      <c r="BB51" s="265" t="s">
        <v>379</v>
      </c>
      <c r="BC51" s="265" t="s">
        <v>379</v>
      </c>
      <c r="BD51" s="265" t="s">
        <v>379</v>
      </c>
      <c r="BE51" s="265" t="s">
        <v>379</v>
      </c>
      <c r="BF51" s="265" t="s">
        <v>379</v>
      </c>
      <c r="BG51" s="265" t="s">
        <v>379</v>
      </c>
      <c r="BH51" s="265" t="s">
        <v>379</v>
      </c>
      <c r="BI51" s="265" t="s">
        <v>379</v>
      </c>
      <c r="BJ51" s="265" t="s">
        <v>379</v>
      </c>
      <c r="BK51" s="265" t="s">
        <v>379</v>
      </c>
      <c r="BL51" s="265" t="s">
        <v>379</v>
      </c>
      <c r="BM51" s="265" t="s">
        <v>379</v>
      </c>
      <c r="BN51" s="265" t="s">
        <v>379</v>
      </c>
      <c r="BO51" s="265" t="s">
        <v>379</v>
      </c>
      <c r="BP51" s="265" t="s">
        <v>379</v>
      </c>
      <c r="BQ51" s="265" t="s">
        <v>379</v>
      </c>
      <c r="BR51" s="265" t="s">
        <v>379</v>
      </c>
      <c r="BS51" s="266">
        <v>0</v>
      </c>
      <c r="BT51" s="266"/>
      <c r="BU51" s="266"/>
      <c r="BV51" s="271"/>
      <c r="BW51" s="266">
        <v>0</v>
      </c>
      <c r="BX51" s="266"/>
      <c r="BY51" s="266"/>
      <c r="BZ51" s="271"/>
      <c r="CA51" s="266">
        <v>0</v>
      </c>
      <c r="CB51" s="266"/>
      <c r="CC51" s="266"/>
      <c r="CD51" s="271"/>
      <c r="CE51" s="266">
        <v>0</v>
      </c>
      <c r="CF51" s="266"/>
      <c r="CG51" s="266"/>
      <c r="CH51" s="271"/>
      <c r="CI51" s="266">
        <v>0</v>
      </c>
      <c r="CJ51" s="266"/>
      <c r="CK51" s="266"/>
      <c r="CL51" s="271"/>
      <c r="CM51" s="266">
        <v>0</v>
      </c>
      <c r="CN51" s="266"/>
      <c r="CO51" s="266"/>
      <c r="CP51" s="271"/>
      <c r="CQ51" s="266">
        <v>0</v>
      </c>
      <c r="CR51" s="266"/>
      <c r="CS51" s="266"/>
      <c r="CT51" s="271"/>
      <c r="CU51" s="266">
        <v>0</v>
      </c>
      <c r="CV51" s="266"/>
      <c r="CW51" s="266"/>
      <c r="CX51" s="271"/>
      <c r="CY51" s="266">
        <v>0</v>
      </c>
      <c r="CZ51" s="266"/>
      <c r="DA51" s="266"/>
      <c r="DB51" s="271"/>
      <c r="DC51" s="266">
        <v>0</v>
      </c>
      <c r="DD51" s="266"/>
      <c r="DE51" s="266"/>
      <c r="DF51" s="271"/>
      <c r="DG51" s="266">
        <v>0</v>
      </c>
      <c r="DH51" s="266"/>
      <c r="DI51" s="266"/>
      <c r="DJ51" s="271"/>
      <c r="DK51" s="266">
        <v>0</v>
      </c>
      <c r="DL51" s="266"/>
      <c r="DM51" s="266"/>
      <c r="DN51" s="271"/>
      <c r="DO51" s="266">
        <v>0</v>
      </c>
      <c r="DP51" s="266"/>
      <c r="DQ51" s="266"/>
      <c r="DR51" s="271"/>
      <c r="DS51" s="266">
        <v>0</v>
      </c>
      <c r="DT51" s="266"/>
      <c r="DU51" s="266"/>
      <c r="DV51" s="271"/>
      <c r="DW51" s="266">
        <v>0</v>
      </c>
      <c r="DX51" s="266"/>
      <c r="DY51" s="266"/>
      <c r="DZ51" s="271"/>
      <c r="EA51" s="266">
        <v>0</v>
      </c>
      <c r="EB51" s="266"/>
      <c r="EC51" s="266"/>
      <c r="ED51" s="271"/>
      <c r="EE51" s="266">
        <v>0</v>
      </c>
      <c r="EF51" s="266"/>
      <c r="EG51" s="266"/>
      <c r="EH51" s="271"/>
      <c r="EI51" s="266">
        <v>0</v>
      </c>
      <c r="EJ51" s="266"/>
      <c r="EK51" s="266"/>
      <c r="EL51" s="271"/>
      <c r="EM51" s="266">
        <v>0</v>
      </c>
      <c r="EN51" s="266"/>
      <c r="EO51" s="266"/>
      <c r="EP51" s="271"/>
      <c r="EQ51" s="266">
        <v>0</v>
      </c>
      <c r="ER51" s="266"/>
      <c r="ES51" s="266"/>
      <c r="ET51" s="271"/>
      <c r="EU51" s="266">
        <v>0</v>
      </c>
      <c r="EV51" s="269" t="s">
        <v>515</v>
      </c>
      <c r="EW51" s="275" t="s">
        <v>348</v>
      </c>
      <c r="EX51" s="253" t="s">
        <v>607</v>
      </c>
      <c r="EY51" s="269" t="s">
        <v>694</v>
      </c>
      <c r="EZ51" s="253">
        <v>3153515751</v>
      </c>
      <c r="FA51" s="366" t="s">
        <v>608</v>
      </c>
      <c r="FB51" s="269" t="s">
        <v>35</v>
      </c>
      <c r="FC51" s="275" t="s">
        <v>609</v>
      </c>
      <c r="FD51" s="253" t="s">
        <v>446</v>
      </c>
      <c r="FE51" s="269" t="s">
        <v>447</v>
      </c>
      <c r="FF51" s="253">
        <v>3822510</v>
      </c>
      <c r="FG51" s="322" t="s">
        <v>448</v>
      </c>
      <c r="FH51" s="351" t="s">
        <v>711</v>
      </c>
    </row>
    <row r="52" spans="1:164" s="50" customFormat="1" ht="184.5" customHeight="1" thickBot="1">
      <c r="A52" s="303" t="s">
        <v>569</v>
      </c>
      <c r="B52" s="271"/>
      <c r="C52" s="352" t="s">
        <v>570</v>
      </c>
      <c r="D52" s="353"/>
      <c r="E52" s="354" t="s">
        <v>571</v>
      </c>
      <c r="F52" s="342" t="s">
        <v>828</v>
      </c>
      <c r="G52" s="355" t="s">
        <v>205</v>
      </c>
      <c r="H52" s="355" t="s">
        <v>172</v>
      </c>
      <c r="I52" s="355" t="s">
        <v>85</v>
      </c>
      <c r="J52" s="356"/>
      <c r="K52" s="355">
        <v>0</v>
      </c>
      <c r="L52" s="355">
        <v>2018</v>
      </c>
      <c r="M52" s="345">
        <v>43770</v>
      </c>
      <c r="N52" s="357">
        <v>50770</v>
      </c>
      <c r="O52" s="358">
        <v>0</v>
      </c>
      <c r="P52" s="358">
        <v>2</v>
      </c>
      <c r="Q52" s="358">
        <v>2</v>
      </c>
      <c r="R52" s="358">
        <v>3</v>
      </c>
      <c r="S52" s="358">
        <v>4</v>
      </c>
      <c r="T52" s="358">
        <v>4</v>
      </c>
      <c r="U52" s="358">
        <v>4</v>
      </c>
      <c r="V52" s="358">
        <v>4</v>
      </c>
      <c r="W52" s="358">
        <v>4</v>
      </c>
      <c r="X52" s="358">
        <v>4</v>
      </c>
      <c r="Y52" s="358">
        <v>4</v>
      </c>
      <c r="Z52" s="358">
        <v>4</v>
      </c>
      <c r="AA52" s="358">
        <v>4</v>
      </c>
      <c r="AB52" s="358">
        <v>4</v>
      </c>
      <c r="AC52" s="358">
        <v>4</v>
      </c>
      <c r="AD52" s="358">
        <v>4</v>
      </c>
      <c r="AE52" s="358">
        <v>4</v>
      </c>
      <c r="AF52" s="358">
        <v>4</v>
      </c>
      <c r="AG52" s="358">
        <v>4</v>
      </c>
      <c r="AH52" s="358">
        <v>10</v>
      </c>
      <c r="AI52" s="358">
        <v>10</v>
      </c>
      <c r="AJ52" s="259" t="s">
        <v>617</v>
      </c>
      <c r="AK52" s="328">
        <v>1.6E-2</v>
      </c>
      <c r="AL52" s="254" t="s">
        <v>695</v>
      </c>
      <c r="AM52" s="254" t="s">
        <v>696</v>
      </c>
      <c r="AN52" s="261" t="s">
        <v>243</v>
      </c>
      <c r="AO52" s="262" t="s">
        <v>322</v>
      </c>
      <c r="AP52" s="263" t="s">
        <v>205</v>
      </c>
      <c r="AQ52" s="272" t="s">
        <v>172</v>
      </c>
      <c r="AR52" s="264" t="s">
        <v>85</v>
      </c>
      <c r="AS52" s="261"/>
      <c r="AT52" s="272">
        <v>0</v>
      </c>
      <c r="AU52" s="272">
        <v>2018</v>
      </c>
      <c r="AV52" s="365">
        <v>43770</v>
      </c>
      <c r="AW52" s="256">
        <v>50770</v>
      </c>
      <c r="AX52" s="265"/>
      <c r="AY52" s="265">
        <v>0</v>
      </c>
      <c r="AZ52" s="265" t="s">
        <v>379</v>
      </c>
      <c r="BA52" s="265" t="s">
        <v>379</v>
      </c>
      <c r="BB52" s="265" t="s">
        <v>379</v>
      </c>
      <c r="BC52" s="265" t="s">
        <v>379</v>
      </c>
      <c r="BD52" s="265" t="s">
        <v>379</v>
      </c>
      <c r="BE52" s="265" t="s">
        <v>379</v>
      </c>
      <c r="BF52" s="265" t="s">
        <v>379</v>
      </c>
      <c r="BG52" s="265" t="s">
        <v>379</v>
      </c>
      <c r="BH52" s="265" t="s">
        <v>379</v>
      </c>
      <c r="BI52" s="265" t="s">
        <v>379</v>
      </c>
      <c r="BJ52" s="265" t="s">
        <v>379</v>
      </c>
      <c r="BK52" s="265" t="s">
        <v>379</v>
      </c>
      <c r="BL52" s="265" t="s">
        <v>379</v>
      </c>
      <c r="BM52" s="265" t="s">
        <v>379</v>
      </c>
      <c r="BN52" s="265" t="s">
        <v>379</v>
      </c>
      <c r="BO52" s="265" t="s">
        <v>379</v>
      </c>
      <c r="BP52" s="265" t="s">
        <v>379</v>
      </c>
      <c r="BQ52" s="265" t="s">
        <v>379</v>
      </c>
      <c r="BR52" s="265" t="s">
        <v>379</v>
      </c>
      <c r="BS52" s="266">
        <v>16508799.999999991</v>
      </c>
      <c r="BT52" s="266">
        <v>16508800</v>
      </c>
      <c r="BU52" s="266" t="s">
        <v>710</v>
      </c>
      <c r="BV52" s="271">
        <v>1064</v>
      </c>
      <c r="BW52" s="266">
        <v>17086607.999999989</v>
      </c>
      <c r="BX52" s="266"/>
      <c r="BY52" s="266"/>
      <c r="BZ52" s="271">
        <v>1064</v>
      </c>
      <c r="CA52" s="266">
        <v>17684639.279999986</v>
      </c>
      <c r="CB52" s="266"/>
      <c r="CC52" s="266"/>
      <c r="CD52" s="271">
        <v>1064</v>
      </c>
      <c r="CE52" s="266">
        <v>18303601.654799987</v>
      </c>
      <c r="CF52" s="266"/>
      <c r="CG52" s="266"/>
      <c r="CH52" s="271">
        <v>1064</v>
      </c>
      <c r="CI52" s="266">
        <v>18944227.712717984</v>
      </c>
      <c r="CJ52" s="266"/>
      <c r="CK52" s="266"/>
      <c r="CL52" s="271">
        <v>1064</v>
      </c>
      <c r="CM52" s="266">
        <v>19607275.682663109</v>
      </c>
      <c r="CN52" s="266"/>
      <c r="CO52" s="266"/>
      <c r="CP52" s="271">
        <v>1064</v>
      </c>
      <c r="CQ52" s="266">
        <v>20293530.33155632</v>
      </c>
      <c r="CR52" s="266"/>
      <c r="CS52" s="266"/>
      <c r="CT52" s="271">
        <v>1064</v>
      </c>
      <c r="CU52" s="266">
        <v>21003803.89316079</v>
      </c>
      <c r="CV52" s="266"/>
      <c r="CW52" s="266"/>
      <c r="CX52" s="271">
        <v>1064</v>
      </c>
      <c r="CY52" s="266">
        <v>21738937.029421415</v>
      </c>
      <c r="CZ52" s="266"/>
      <c r="DA52" s="266"/>
      <c r="DB52" s="271">
        <v>1064</v>
      </c>
      <c r="DC52" s="266">
        <v>22499799.825451158</v>
      </c>
      <c r="DD52" s="266"/>
      <c r="DE52" s="266"/>
      <c r="DF52" s="271">
        <v>1064</v>
      </c>
      <c r="DG52" s="266">
        <v>23287292.81934195</v>
      </c>
      <c r="DH52" s="266"/>
      <c r="DI52" s="266"/>
      <c r="DJ52" s="271">
        <v>1064</v>
      </c>
      <c r="DK52" s="266">
        <v>24102348.068018917</v>
      </c>
      <c r="DL52" s="266"/>
      <c r="DM52" s="266"/>
      <c r="DN52" s="271">
        <v>1064</v>
      </c>
      <c r="DO52" s="266">
        <v>24945930.250399578</v>
      </c>
      <c r="DP52" s="266"/>
      <c r="DQ52" s="266"/>
      <c r="DR52" s="271">
        <v>1064</v>
      </c>
      <c r="DS52" s="266">
        <v>25819037.809163559</v>
      </c>
      <c r="DT52" s="266"/>
      <c r="DU52" s="266"/>
      <c r="DV52" s="271">
        <v>1064</v>
      </c>
      <c r="DW52" s="266">
        <v>26722704.132484287</v>
      </c>
      <c r="DX52" s="266"/>
      <c r="DY52" s="266"/>
      <c r="DZ52" s="271">
        <v>1064</v>
      </c>
      <c r="EA52" s="266">
        <v>27657998.777121231</v>
      </c>
      <c r="EB52" s="266"/>
      <c r="EC52" s="266"/>
      <c r="ED52" s="271">
        <v>1064</v>
      </c>
      <c r="EE52" s="266">
        <v>28626028.734320469</v>
      </c>
      <c r="EF52" s="266"/>
      <c r="EG52" s="266"/>
      <c r="EH52" s="271">
        <v>1064</v>
      </c>
      <c r="EI52" s="266">
        <v>29627939.740021687</v>
      </c>
      <c r="EJ52" s="266"/>
      <c r="EK52" s="266"/>
      <c r="EL52" s="271">
        <v>1064</v>
      </c>
      <c r="EM52" s="266">
        <v>30664917.63092244</v>
      </c>
      <c r="EN52" s="266"/>
      <c r="EO52" s="266"/>
      <c r="EP52" s="271">
        <v>1064</v>
      </c>
      <c r="EQ52" s="266">
        <v>31738189.748004723</v>
      </c>
      <c r="ER52" s="266"/>
      <c r="ES52" s="266"/>
      <c r="ET52" s="271">
        <v>1064</v>
      </c>
      <c r="EU52" s="266">
        <v>319999999.99999982</v>
      </c>
      <c r="EV52" s="269" t="s">
        <v>580</v>
      </c>
      <c r="EW52" s="275" t="s">
        <v>598</v>
      </c>
      <c r="EX52" s="253" t="s">
        <v>582</v>
      </c>
      <c r="EY52" s="269" t="s">
        <v>599</v>
      </c>
      <c r="EZ52" s="253" t="s">
        <v>616</v>
      </c>
      <c r="FA52" s="253" t="s">
        <v>585</v>
      </c>
      <c r="FB52" s="269" t="s">
        <v>600</v>
      </c>
      <c r="FC52" s="275" t="s">
        <v>601</v>
      </c>
      <c r="FD52" s="253" t="s">
        <v>918</v>
      </c>
      <c r="FE52" s="269" t="s">
        <v>919</v>
      </c>
      <c r="FF52" s="253" t="s">
        <v>602</v>
      </c>
      <c r="FG52" s="270" t="s">
        <v>920</v>
      </c>
      <c r="FH52" s="351" t="s">
        <v>703</v>
      </c>
    </row>
    <row r="53" spans="1:164" s="50" customFormat="1" ht="194.25" customHeight="1">
      <c r="A53" s="303" t="s">
        <v>569</v>
      </c>
      <c r="B53" s="271"/>
      <c r="C53" s="352" t="s">
        <v>570</v>
      </c>
      <c r="D53" s="353"/>
      <c r="E53" s="354" t="s">
        <v>571</v>
      </c>
      <c r="F53" s="342" t="s">
        <v>828</v>
      </c>
      <c r="G53" s="355" t="s">
        <v>205</v>
      </c>
      <c r="H53" s="355" t="s">
        <v>172</v>
      </c>
      <c r="I53" s="355" t="s">
        <v>85</v>
      </c>
      <c r="J53" s="356"/>
      <c r="K53" s="355">
        <v>0</v>
      </c>
      <c r="L53" s="355">
        <v>2018</v>
      </c>
      <c r="M53" s="345">
        <v>43770</v>
      </c>
      <c r="N53" s="357">
        <v>50770</v>
      </c>
      <c r="O53" s="358">
        <v>0</v>
      </c>
      <c r="P53" s="358">
        <v>2</v>
      </c>
      <c r="Q53" s="358">
        <v>2</v>
      </c>
      <c r="R53" s="358">
        <v>3</v>
      </c>
      <c r="S53" s="358">
        <v>4</v>
      </c>
      <c r="T53" s="358">
        <v>4</v>
      </c>
      <c r="U53" s="358">
        <v>4</v>
      </c>
      <c r="V53" s="358">
        <v>4</v>
      </c>
      <c r="W53" s="358">
        <v>4</v>
      </c>
      <c r="X53" s="358">
        <v>4</v>
      </c>
      <c r="Y53" s="358">
        <v>4</v>
      </c>
      <c r="Z53" s="358">
        <v>4</v>
      </c>
      <c r="AA53" s="358">
        <v>4</v>
      </c>
      <c r="AB53" s="358">
        <v>4</v>
      </c>
      <c r="AC53" s="358">
        <v>4</v>
      </c>
      <c r="AD53" s="358">
        <v>4</v>
      </c>
      <c r="AE53" s="358">
        <v>4</v>
      </c>
      <c r="AF53" s="358">
        <v>4</v>
      </c>
      <c r="AG53" s="358">
        <v>4</v>
      </c>
      <c r="AH53" s="358">
        <v>10</v>
      </c>
      <c r="AI53" s="358">
        <v>10</v>
      </c>
      <c r="AJ53" s="253" t="s">
        <v>618</v>
      </c>
      <c r="AK53" s="328">
        <v>1.6E-2</v>
      </c>
      <c r="AL53" s="254" t="s">
        <v>619</v>
      </c>
      <c r="AM53" s="254" t="s">
        <v>620</v>
      </c>
      <c r="AN53" s="261" t="s">
        <v>243</v>
      </c>
      <c r="AO53" s="262" t="s">
        <v>322</v>
      </c>
      <c r="AP53" s="263" t="s">
        <v>205</v>
      </c>
      <c r="AQ53" s="272" t="s">
        <v>172</v>
      </c>
      <c r="AR53" s="264" t="s">
        <v>85</v>
      </c>
      <c r="AS53" s="261"/>
      <c r="AT53" s="272">
        <v>0</v>
      </c>
      <c r="AU53" s="272">
        <v>2018</v>
      </c>
      <c r="AV53" s="256">
        <v>43831</v>
      </c>
      <c r="AW53" s="256">
        <v>45657</v>
      </c>
      <c r="AX53" s="265"/>
      <c r="AY53" s="265">
        <v>0</v>
      </c>
      <c r="AZ53" s="265" t="s">
        <v>379</v>
      </c>
      <c r="BA53" s="265" t="s">
        <v>379</v>
      </c>
      <c r="BB53" s="265" t="s">
        <v>379</v>
      </c>
      <c r="BC53" s="265" t="s">
        <v>379</v>
      </c>
      <c r="BD53" s="265" t="s">
        <v>379</v>
      </c>
      <c r="BE53" s="265" t="s">
        <v>379</v>
      </c>
      <c r="BF53" s="265" t="s">
        <v>379</v>
      </c>
      <c r="BG53" s="265" t="s">
        <v>379</v>
      </c>
      <c r="BH53" s="265" t="s">
        <v>379</v>
      </c>
      <c r="BI53" s="265" t="s">
        <v>379</v>
      </c>
      <c r="BJ53" s="265" t="s">
        <v>379</v>
      </c>
      <c r="BK53" s="265" t="s">
        <v>379</v>
      </c>
      <c r="BL53" s="265" t="s">
        <v>379</v>
      </c>
      <c r="BM53" s="265" t="s">
        <v>379</v>
      </c>
      <c r="BN53" s="265" t="s">
        <v>379</v>
      </c>
      <c r="BO53" s="265" t="s">
        <v>379</v>
      </c>
      <c r="BP53" s="265" t="s">
        <v>379</v>
      </c>
      <c r="BQ53" s="265" t="s">
        <v>379</v>
      </c>
      <c r="BR53" s="265" t="s">
        <v>379</v>
      </c>
      <c r="BS53" s="266">
        <v>0</v>
      </c>
      <c r="BT53" s="266"/>
      <c r="BU53" s="266"/>
      <c r="BV53" s="271"/>
      <c r="BW53" s="266">
        <v>8985978.9473684188</v>
      </c>
      <c r="BX53" s="266"/>
      <c r="BY53" s="266"/>
      <c r="BZ53" s="271"/>
      <c r="CA53" s="266">
        <v>9300488.2105263136</v>
      </c>
      <c r="CB53" s="266"/>
      <c r="CC53" s="266"/>
      <c r="CD53" s="271"/>
      <c r="CE53" s="266">
        <v>9626005.297894733</v>
      </c>
      <c r="CF53" s="266"/>
      <c r="CG53" s="266"/>
      <c r="CH53" s="271"/>
      <c r="CI53" s="266">
        <v>9962915.4833210483</v>
      </c>
      <c r="CJ53" s="266"/>
      <c r="CK53" s="266"/>
      <c r="CL53" s="271"/>
      <c r="CM53" s="266">
        <v>10311617.525237283</v>
      </c>
      <c r="CN53" s="266"/>
      <c r="CO53" s="266"/>
      <c r="CP53" s="271"/>
      <c r="CQ53" s="266">
        <v>10672524.138620589</v>
      </c>
      <c r="CR53" s="266"/>
      <c r="CS53" s="266"/>
      <c r="CT53" s="271"/>
      <c r="CU53" s="266">
        <v>11046062.483472308</v>
      </c>
      <c r="CV53" s="266"/>
      <c r="CW53" s="266"/>
      <c r="CX53" s="271"/>
      <c r="CY53" s="266">
        <v>11432674.670393838</v>
      </c>
      <c r="CZ53" s="266"/>
      <c r="DA53" s="266"/>
      <c r="DB53" s="271"/>
      <c r="DC53" s="266">
        <v>11832818.283857619</v>
      </c>
      <c r="DD53" s="266"/>
      <c r="DE53" s="266"/>
      <c r="DF53" s="271"/>
      <c r="DG53" s="266">
        <v>12246966.923792636</v>
      </c>
      <c r="DH53" s="266"/>
      <c r="DI53" s="266"/>
      <c r="DJ53" s="271"/>
      <c r="DK53" s="266">
        <v>12675610.766125377</v>
      </c>
      <c r="DL53" s="266"/>
      <c r="DM53" s="266"/>
      <c r="DN53" s="271"/>
      <c r="DO53" s="266">
        <v>13119257.142939765</v>
      </c>
      <c r="DP53" s="266"/>
      <c r="DQ53" s="266"/>
      <c r="DR53" s="271"/>
      <c r="DS53" s="266">
        <v>13578431.142942654</v>
      </c>
      <c r="DT53" s="266"/>
      <c r="DU53" s="266"/>
      <c r="DV53" s="271"/>
      <c r="DW53" s="266">
        <v>14053676.232945649</v>
      </c>
      <c r="DX53" s="266"/>
      <c r="DY53" s="266"/>
      <c r="DZ53" s="271"/>
      <c r="EA53" s="266">
        <v>14545554.901098745</v>
      </c>
      <c r="EB53" s="266"/>
      <c r="EC53" s="266"/>
      <c r="ED53" s="271"/>
      <c r="EE53" s="266">
        <v>15054649.322637197</v>
      </c>
      <c r="EF53" s="266"/>
      <c r="EG53" s="266"/>
      <c r="EH53" s="271"/>
      <c r="EI53" s="266">
        <v>15581562.048929499</v>
      </c>
      <c r="EJ53" s="266"/>
      <c r="EK53" s="266"/>
      <c r="EL53" s="271"/>
      <c r="EM53" s="266">
        <v>16126916.72064203</v>
      </c>
      <c r="EN53" s="266"/>
      <c r="EO53" s="266"/>
      <c r="EP53" s="271"/>
      <c r="EQ53" s="266">
        <v>16691358.8058645</v>
      </c>
      <c r="ER53" s="266"/>
      <c r="ES53" s="266"/>
      <c r="ET53" s="271"/>
      <c r="EU53" s="266">
        <v>160000000</v>
      </c>
      <c r="EV53" s="367" t="s">
        <v>35</v>
      </c>
      <c r="EW53" s="368" t="s">
        <v>445</v>
      </c>
      <c r="EX53" s="368" t="s">
        <v>446</v>
      </c>
      <c r="EY53" s="368" t="s">
        <v>447</v>
      </c>
      <c r="EZ53" s="367">
        <v>3822510</v>
      </c>
      <c r="FA53" s="368" t="s">
        <v>448</v>
      </c>
      <c r="FB53" s="368" t="s">
        <v>610</v>
      </c>
      <c r="FC53" s="368" t="s">
        <v>611</v>
      </c>
      <c r="FD53" s="368" t="s">
        <v>612</v>
      </c>
      <c r="FE53" s="368" t="s">
        <v>613</v>
      </c>
      <c r="FF53" s="368" t="s">
        <v>614</v>
      </c>
      <c r="FG53" s="369" t="s">
        <v>615</v>
      </c>
      <c r="FH53" s="351" t="s">
        <v>703</v>
      </c>
    </row>
    <row r="54" spans="1:164" s="50" customFormat="1" ht="143.25" customHeight="1">
      <c r="A54" s="303" t="s">
        <v>569</v>
      </c>
      <c r="B54" s="271"/>
      <c r="C54" s="352" t="s">
        <v>621</v>
      </c>
      <c r="D54" s="353">
        <v>2.5999999999999999E-2</v>
      </c>
      <c r="E54" s="354" t="s">
        <v>622</v>
      </c>
      <c r="F54" s="354" t="s">
        <v>833</v>
      </c>
      <c r="G54" s="355" t="s">
        <v>205</v>
      </c>
      <c r="H54" s="355" t="s">
        <v>174</v>
      </c>
      <c r="I54" s="355" t="s">
        <v>85</v>
      </c>
      <c r="J54" s="356"/>
      <c r="K54" s="355">
        <v>0</v>
      </c>
      <c r="L54" s="355">
        <v>2018</v>
      </c>
      <c r="M54" s="357">
        <v>43770</v>
      </c>
      <c r="N54" s="357">
        <v>50770</v>
      </c>
      <c r="O54" s="370">
        <v>0</v>
      </c>
      <c r="P54" s="371">
        <v>3370307.5263157897</v>
      </c>
      <c r="Q54" s="371">
        <v>6740615.0526315793</v>
      </c>
      <c r="R54" s="371">
        <v>10110922.578947369</v>
      </c>
      <c r="S54" s="371">
        <v>13481230.105263159</v>
      </c>
      <c r="T54" s="371">
        <v>16851537.631578948</v>
      </c>
      <c r="U54" s="371">
        <v>20221845.157894738</v>
      </c>
      <c r="V54" s="371">
        <v>23592152.684210528</v>
      </c>
      <c r="W54" s="371">
        <v>26962460.210526317</v>
      </c>
      <c r="X54" s="371">
        <v>30332767.736842107</v>
      </c>
      <c r="Y54" s="371">
        <v>33703075.263157897</v>
      </c>
      <c r="Z54" s="371">
        <v>37073382.789473683</v>
      </c>
      <c r="AA54" s="371">
        <v>40443690.315789476</v>
      </c>
      <c r="AB54" s="371">
        <v>43813997.842105269</v>
      </c>
      <c r="AC54" s="371">
        <v>47184305.368421055</v>
      </c>
      <c r="AD54" s="371">
        <v>50554612.894736841</v>
      </c>
      <c r="AE54" s="371">
        <v>53924920.421052635</v>
      </c>
      <c r="AF54" s="371">
        <v>57295227.947368428</v>
      </c>
      <c r="AG54" s="371">
        <v>60665535.473684214</v>
      </c>
      <c r="AH54" s="371">
        <v>64035843</v>
      </c>
      <c r="AI54" s="371">
        <v>64035843</v>
      </c>
      <c r="AJ54" s="259" t="s">
        <v>623</v>
      </c>
      <c r="AK54" s="328">
        <v>1.2999999999999999E-2</v>
      </c>
      <c r="AL54" s="264" t="s">
        <v>624</v>
      </c>
      <c r="AM54" s="264" t="s">
        <v>834</v>
      </c>
      <c r="AN54" s="261" t="s">
        <v>243</v>
      </c>
      <c r="AO54" s="262" t="s">
        <v>322</v>
      </c>
      <c r="AP54" s="263" t="s">
        <v>205</v>
      </c>
      <c r="AQ54" s="272" t="s">
        <v>172</v>
      </c>
      <c r="AR54" s="264" t="s">
        <v>85</v>
      </c>
      <c r="AS54" s="261"/>
      <c r="AT54" s="272">
        <v>0</v>
      </c>
      <c r="AU54" s="272">
        <v>2018</v>
      </c>
      <c r="AV54" s="365">
        <v>43831</v>
      </c>
      <c r="AW54" s="256">
        <v>50770</v>
      </c>
      <c r="AX54" s="265"/>
      <c r="AY54" s="363">
        <v>1</v>
      </c>
      <c r="AZ54" s="363">
        <v>1</v>
      </c>
      <c r="BA54" s="363">
        <v>1</v>
      </c>
      <c r="BB54" s="363">
        <v>1</v>
      </c>
      <c r="BC54" s="363">
        <v>1</v>
      </c>
      <c r="BD54" s="363">
        <v>1</v>
      </c>
      <c r="BE54" s="363">
        <v>1</v>
      </c>
      <c r="BF54" s="363">
        <v>1</v>
      </c>
      <c r="BG54" s="363">
        <v>1</v>
      </c>
      <c r="BH54" s="363">
        <v>1</v>
      </c>
      <c r="BI54" s="363">
        <v>1</v>
      </c>
      <c r="BJ54" s="363">
        <v>1</v>
      </c>
      <c r="BK54" s="363">
        <v>1</v>
      </c>
      <c r="BL54" s="363">
        <v>1</v>
      </c>
      <c r="BM54" s="363">
        <v>1</v>
      </c>
      <c r="BN54" s="363">
        <v>1</v>
      </c>
      <c r="BO54" s="363">
        <v>1</v>
      </c>
      <c r="BP54" s="363">
        <v>1</v>
      </c>
      <c r="BQ54" s="363">
        <v>1</v>
      </c>
      <c r="BR54" s="363">
        <v>1</v>
      </c>
      <c r="BS54" s="266">
        <v>10318000</v>
      </c>
      <c r="BT54" s="266">
        <v>162261900</v>
      </c>
      <c r="BU54" s="266" t="s">
        <v>710</v>
      </c>
      <c r="BV54" s="271">
        <v>1064</v>
      </c>
      <c r="BW54" s="266">
        <v>10679130</v>
      </c>
      <c r="BX54" s="266"/>
      <c r="BY54" s="266"/>
      <c r="BZ54" s="271">
        <v>1064</v>
      </c>
      <c r="CA54" s="266">
        <v>11052899.549999999</v>
      </c>
      <c r="CB54" s="266"/>
      <c r="CC54" s="266"/>
      <c r="CD54" s="271">
        <v>1064</v>
      </c>
      <c r="CE54" s="266">
        <v>11439751.034249997</v>
      </c>
      <c r="CF54" s="266"/>
      <c r="CG54" s="266"/>
      <c r="CH54" s="271">
        <v>1064</v>
      </c>
      <c r="CI54" s="266">
        <v>11840142.320448747</v>
      </c>
      <c r="CJ54" s="266"/>
      <c r="CK54" s="266"/>
      <c r="CL54" s="271">
        <v>1064</v>
      </c>
      <c r="CM54" s="266">
        <v>12254547.301664451</v>
      </c>
      <c r="CN54" s="266"/>
      <c r="CO54" s="266"/>
      <c r="CP54" s="271">
        <v>1064</v>
      </c>
      <c r="CQ54" s="266">
        <v>12683456.457222708</v>
      </c>
      <c r="CR54" s="266"/>
      <c r="CS54" s="266"/>
      <c r="CT54" s="271">
        <v>1064</v>
      </c>
      <c r="CU54" s="266">
        <v>13127377.433225501</v>
      </c>
      <c r="CV54" s="266"/>
      <c r="CW54" s="266"/>
      <c r="CX54" s="271">
        <v>1064</v>
      </c>
      <c r="CY54" s="266">
        <v>13586835.643388391</v>
      </c>
      <c r="CZ54" s="266"/>
      <c r="DA54" s="266"/>
      <c r="DB54" s="271">
        <v>1064</v>
      </c>
      <c r="DC54" s="266">
        <v>14062374.890906982</v>
      </c>
      <c r="DD54" s="266"/>
      <c r="DE54" s="266"/>
      <c r="DF54" s="271">
        <v>1064</v>
      </c>
      <c r="DG54" s="266">
        <v>14554558.012088727</v>
      </c>
      <c r="DH54" s="266"/>
      <c r="DI54" s="266"/>
      <c r="DJ54" s="271">
        <v>1064</v>
      </c>
      <c r="DK54" s="266">
        <v>15063967.542511832</v>
      </c>
      <c r="DL54" s="266"/>
      <c r="DM54" s="266"/>
      <c r="DN54" s="271">
        <v>1064</v>
      </c>
      <c r="DO54" s="266">
        <v>15591206.406499745</v>
      </c>
      <c r="DP54" s="266"/>
      <c r="DQ54" s="266"/>
      <c r="DR54" s="271">
        <v>1064</v>
      </c>
      <c r="DS54" s="266">
        <v>16136898.630727233</v>
      </c>
      <c r="DT54" s="266"/>
      <c r="DU54" s="266"/>
      <c r="DV54" s="271">
        <v>1064</v>
      </c>
      <c r="DW54" s="266">
        <v>16701690.082802689</v>
      </c>
      <c r="DX54" s="266"/>
      <c r="DY54" s="266"/>
      <c r="DZ54" s="271">
        <v>1064</v>
      </c>
      <c r="EA54" s="266">
        <v>17286249.235700779</v>
      </c>
      <c r="EB54" s="266"/>
      <c r="EC54" s="266"/>
      <c r="ED54" s="271">
        <v>1064</v>
      </c>
      <c r="EE54" s="266">
        <v>17891267.958950303</v>
      </c>
      <c r="EF54" s="266"/>
      <c r="EG54" s="266"/>
      <c r="EH54" s="271">
        <v>1064</v>
      </c>
      <c r="EI54" s="266">
        <v>18517462.337513562</v>
      </c>
      <c r="EJ54" s="266"/>
      <c r="EK54" s="266"/>
      <c r="EL54" s="271">
        <v>1064</v>
      </c>
      <c r="EM54" s="266">
        <v>19165573.519326538</v>
      </c>
      <c r="EN54" s="266"/>
      <c r="EO54" s="266"/>
      <c r="EP54" s="271">
        <v>1064</v>
      </c>
      <c r="EQ54" s="266">
        <v>19836368.592502963</v>
      </c>
      <c r="ER54" s="266"/>
      <c r="ES54" s="266"/>
      <c r="ET54" s="271">
        <v>1064</v>
      </c>
      <c r="EU54" s="266">
        <v>200000000</v>
      </c>
      <c r="EV54" s="269" t="s">
        <v>580</v>
      </c>
      <c r="EW54" s="269" t="s">
        <v>581</v>
      </c>
      <c r="EX54" s="269" t="s">
        <v>582</v>
      </c>
      <c r="EY54" s="269" t="s">
        <v>583</v>
      </c>
      <c r="EZ54" s="269" t="s">
        <v>584</v>
      </c>
      <c r="FA54" s="269" t="s">
        <v>585</v>
      </c>
      <c r="FB54" s="269" t="s">
        <v>628</v>
      </c>
      <c r="FC54" s="269" t="s">
        <v>629</v>
      </c>
      <c r="FD54" s="269" t="s">
        <v>630</v>
      </c>
      <c r="FE54" s="269" t="s">
        <v>631</v>
      </c>
      <c r="FF54" s="269" t="s">
        <v>632</v>
      </c>
      <c r="FG54" s="273" t="s">
        <v>633</v>
      </c>
      <c r="FH54" s="351" t="s">
        <v>703</v>
      </c>
    </row>
    <row r="55" spans="1:164" s="50" customFormat="1" ht="176.25" customHeight="1">
      <c r="A55" s="303" t="s">
        <v>569</v>
      </c>
      <c r="B55" s="271"/>
      <c r="C55" s="352" t="s">
        <v>621</v>
      </c>
      <c r="D55" s="353"/>
      <c r="E55" s="354" t="s">
        <v>622</v>
      </c>
      <c r="F55" s="354" t="s">
        <v>833</v>
      </c>
      <c r="G55" s="355" t="s">
        <v>205</v>
      </c>
      <c r="H55" s="355" t="s">
        <v>174</v>
      </c>
      <c r="I55" s="355" t="s">
        <v>85</v>
      </c>
      <c r="J55" s="356"/>
      <c r="K55" s="355">
        <v>0</v>
      </c>
      <c r="L55" s="355">
        <v>2018</v>
      </c>
      <c r="M55" s="357">
        <v>43770</v>
      </c>
      <c r="N55" s="357">
        <v>50770</v>
      </c>
      <c r="O55" s="370">
        <v>0</v>
      </c>
      <c r="P55" s="371">
        <v>3370307.5263157897</v>
      </c>
      <c r="Q55" s="371">
        <v>6740615.0526315793</v>
      </c>
      <c r="R55" s="371">
        <v>10110922.578947369</v>
      </c>
      <c r="S55" s="371">
        <v>13481230.105263159</v>
      </c>
      <c r="T55" s="371">
        <v>16851537.631578948</v>
      </c>
      <c r="U55" s="371">
        <v>20221845.157894738</v>
      </c>
      <c r="V55" s="371">
        <v>23592152.684210528</v>
      </c>
      <c r="W55" s="371">
        <v>26962460.210526317</v>
      </c>
      <c r="X55" s="371">
        <v>30332767.736842107</v>
      </c>
      <c r="Y55" s="371">
        <v>33703075.263157897</v>
      </c>
      <c r="Z55" s="371">
        <v>37073382.789473683</v>
      </c>
      <c r="AA55" s="371">
        <v>40443690.315789476</v>
      </c>
      <c r="AB55" s="371">
        <v>43813997.842105269</v>
      </c>
      <c r="AC55" s="371">
        <v>47184305.368421055</v>
      </c>
      <c r="AD55" s="371">
        <v>50554612.894736841</v>
      </c>
      <c r="AE55" s="371">
        <v>53924920.421052635</v>
      </c>
      <c r="AF55" s="371">
        <v>57295227.947368428</v>
      </c>
      <c r="AG55" s="371">
        <v>60665535.473684214</v>
      </c>
      <c r="AH55" s="371">
        <v>64035843</v>
      </c>
      <c r="AI55" s="371">
        <v>64035843</v>
      </c>
      <c r="AJ55" s="259" t="s">
        <v>625</v>
      </c>
      <c r="AK55" s="328">
        <v>1.2999999999999999E-2</v>
      </c>
      <c r="AL55" s="264" t="s">
        <v>626</v>
      </c>
      <c r="AM55" s="254" t="s">
        <v>627</v>
      </c>
      <c r="AN55" s="261" t="s">
        <v>243</v>
      </c>
      <c r="AO55" s="262" t="s">
        <v>322</v>
      </c>
      <c r="AP55" s="263" t="s">
        <v>205</v>
      </c>
      <c r="AQ55" s="272" t="s">
        <v>172</v>
      </c>
      <c r="AR55" s="264" t="s">
        <v>85</v>
      </c>
      <c r="AS55" s="261"/>
      <c r="AT55" s="272">
        <v>0</v>
      </c>
      <c r="AU55" s="272">
        <v>2018</v>
      </c>
      <c r="AV55" s="256">
        <v>43831</v>
      </c>
      <c r="AW55" s="256">
        <v>50770</v>
      </c>
      <c r="AX55" s="372"/>
      <c r="AY55" s="373">
        <v>3370307.5263157897</v>
      </c>
      <c r="AZ55" s="373">
        <v>6740615.0526315793</v>
      </c>
      <c r="BA55" s="373">
        <v>10110922.578947369</v>
      </c>
      <c r="BB55" s="373">
        <v>13481230.105263159</v>
      </c>
      <c r="BC55" s="373">
        <v>16851537.631578948</v>
      </c>
      <c r="BD55" s="373">
        <v>20221845.157894738</v>
      </c>
      <c r="BE55" s="373">
        <v>23592152.684210528</v>
      </c>
      <c r="BF55" s="373">
        <v>26962460.210526317</v>
      </c>
      <c r="BG55" s="373">
        <v>30332767.736842107</v>
      </c>
      <c r="BH55" s="373">
        <v>33703075.263157897</v>
      </c>
      <c r="BI55" s="373">
        <v>37073382.789473683</v>
      </c>
      <c r="BJ55" s="373">
        <v>40443690.315789476</v>
      </c>
      <c r="BK55" s="373">
        <v>43813997.842105269</v>
      </c>
      <c r="BL55" s="373">
        <v>47184305.368421055</v>
      </c>
      <c r="BM55" s="373">
        <v>50554612.894736841</v>
      </c>
      <c r="BN55" s="373">
        <v>53924920.421052635</v>
      </c>
      <c r="BO55" s="373">
        <v>57295227.947368428</v>
      </c>
      <c r="BP55" s="373">
        <v>60665535.473684214</v>
      </c>
      <c r="BQ55" s="373">
        <v>64035843</v>
      </c>
      <c r="BR55" s="373">
        <v>64035843</v>
      </c>
      <c r="BS55" s="266">
        <v>0</v>
      </c>
      <c r="BT55" s="266"/>
      <c r="BU55" s="266"/>
      <c r="BV55" s="271"/>
      <c r="BW55" s="266">
        <v>0</v>
      </c>
      <c r="BX55" s="266"/>
      <c r="BY55" s="266"/>
      <c r="BZ55" s="271"/>
      <c r="CA55" s="266">
        <v>0</v>
      </c>
      <c r="CB55" s="266"/>
      <c r="CC55" s="266"/>
      <c r="CD55" s="271"/>
      <c r="CE55" s="266">
        <v>0</v>
      </c>
      <c r="CF55" s="266"/>
      <c r="CG55" s="266"/>
      <c r="CH55" s="271"/>
      <c r="CI55" s="266">
        <v>0</v>
      </c>
      <c r="CJ55" s="266"/>
      <c r="CK55" s="266"/>
      <c r="CL55" s="271"/>
      <c r="CM55" s="266">
        <v>0</v>
      </c>
      <c r="CN55" s="266"/>
      <c r="CO55" s="266"/>
      <c r="CP55" s="271"/>
      <c r="CQ55" s="266">
        <v>0</v>
      </c>
      <c r="CR55" s="266"/>
      <c r="CS55" s="266"/>
      <c r="CT55" s="271"/>
      <c r="CU55" s="266">
        <v>0</v>
      </c>
      <c r="CV55" s="266"/>
      <c r="CW55" s="266"/>
      <c r="CX55" s="271"/>
      <c r="CY55" s="266">
        <v>0</v>
      </c>
      <c r="CZ55" s="266"/>
      <c r="DA55" s="266"/>
      <c r="DB55" s="271"/>
      <c r="DC55" s="266">
        <v>0</v>
      </c>
      <c r="DD55" s="266"/>
      <c r="DE55" s="266"/>
      <c r="DF55" s="271"/>
      <c r="DG55" s="266">
        <v>0</v>
      </c>
      <c r="DH55" s="266"/>
      <c r="DI55" s="266"/>
      <c r="DJ55" s="271"/>
      <c r="DK55" s="266">
        <v>0</v>
      </c>
      <c r="DL55" s="266"/>
      <c r="DM55" s="266"/>
      <c r="DN55" s="271"/>
      <c r="DO55" s="266">
        <v>0</v>
      </c>
      <c r="DP55" s="266"/>
      <c r="DQ55" s="266"/>
      <c r="DR55" s="271"/>
      <c r="DS55" s="266">
        <v>0</v>
      </c>
      <c r="DT55" s="266"/>
      <c r="DU55" s="266"/>
      <c r="DV55" s="271"/>
      <c r="DW55" s="266">
        <v>0</v>
      </c>
      <c r="DX55" s="266"/>
      <c r="DY55" s="266"/>
      <c r="DZ55" s="271"/>
      <c r="EA55" s="266">
        <v>0</v>
      </c>
      <c r="EB55" s="266"/>
      <c r="EC55" s="266"/>
      <c r="ED55" s="271"/>
      <c r="EE55" s="266">
        <v>0</v>
      </c>
      <c r="EF55" s="266"/>
      <c r="EG55" s="266"/>
      <c r="EH55" s="271"/>
      <c r="EI55" s="266">
        <v>0</v>
      </c>
      <c r="EJ55" s="266"/>
      <c r="EK55" s="266"/>
      <c r="EL55" s="271"/>
      <c r="EM55" s="266">
        <v>0</v>
      </c>
      <c r="EN55" s="266"/>
      <c r="EO55" s="266"/>
      <c r="EP55" s="271"/>
      <c r="EQ55" s="266">
        <v>0</v>
      </c>
      <c r="ER55" s="266"/>
      <c r="ES55" s="266"/>
      <c r="ET55" s="271"/>
      <c r="EU55" s="266">
        <v>0</v>
      </c>
      <c r="EV55" s="269" t="s">
        <v>580</v>
      </c>
      <c r="EW55" s="275" t="s">
        <v>598</v>
      </c>
      <c r="EX55" s="253" t="s">
        <v>582</v>
      </c>
      <c r="EY55" s="269" t="s">
        <v>599</v>
      </c>
      <c r="EZ55" s="253" t="s">
        <v>634</v>
      </c>
      <c r="FA55" s="253" t="s">
        <v>585</v>
      </c>
      <c r="FB55" s="269" t="s">
        <v>628</v>
      </c>
      <c r="FC55" s="253" t="s">
        <v>629</v>
      </c>
      <c r="FD55" s="253" t="s">
        <v>630</v>
      </c>
      <c r="FE55" s="269" t="s">
        <v>631</v>
      </c>
      <c r="FF55" s="253" t="s">
        <v>632</v>
      </c>
      <c r="FG55" s="270" t="s">
        <v>633</v>
      </c>
      <c r="FH55" s="351" t="s">
        <v>703</v>
      </c>
    </row>
    <row r="56" spans="1:164" s="50" customFormat="1" ht="229.5" customHeight="1">
      <c r="A56" s="303" t="s">
        <v>569</v>
      </c>
      <c r="B56" s="271"/>
      <c r="C56" s="253" t="s">
        <v>635</v>
      </c>
      <c r="D56" s="374">
        <v>0.112</v>
      </c>
      <c r="E56" s="254" t="s">
        <v>659</v>
      </c>
      <c r="F56" s="254" t="s">
        <v>835</v>
      </c>
      <c r="G56" s="272" t="s">
        <v>658</v>
      </c>
      <c r="H56" s="272" t="s">
        <v>172</v>
      </c>
      <c r="I56" s="261" t="s">
        <v>85</v>
      </c>
      <c r="J56" s="261"/>
      <c r="K56" s="272">
        <v>0</v>
      </c>
      <c r="L56" s="272">
        <v>2018</v>
      </c>
      <c r="M56" s="375">
        <v>43770</v>
      </c>
      <c r="N56" s="375">
        <v>50770</v>
      </c>
      <c r="O56" s="376">
        <v>0</v>
      </c>
      <c r="P56" s="376">
        <v>0</v>
      </c>
      <c r="Q56" s="377">
        <v>0</v>
      </c>
      <c r="R56" s="377">
        <v>0</v>
      </c>
      <c r="S56" s="377">
        <v>0</v>
      </c>
      <c r="T56" s="378">
        <v>0.33</v>
      </c>
      <c r="U56" s="378">
        <v>0.33</v>
      </c>
      <c r="V56" s="378">
        <v>0.33</v>
      </c>
      <c r="W56" s="378">
        <v>0.33</v>
      </c>
      <c r="X56" s="378">
        <v>0.33</v>
      </c>
      <c r="Y56" s="378">
        <v>0.33</v>
      </c>
      <c r="Z56" s="378">
        <v>0.33</v>
      </c>
      <c r="AA56" s="378">
        <v>0.33</v>
      </c>
      <c r="AB56" s="378">
        <v>0.66</v>
      </c>
      <c r="AC56" s="378">
        <v>0.66</v>
      </c>
      <c r="AD56" s="378">
        <v>0.66</v>
      </c>
      <c r="AE56" s="378">
        <v>0.66</v>
      </c>
      <c r="AF56" s="378">
        <v>0.66</v>
      </c>
      <c r="AG56" s="378">
        <v>0.66</v>
      </c>
      <c r="AH56" s="378">
        <v>1</v>
      </c>
      <c r="AI56" s="378">
        <v>1</v>
      </c>
      <c r="AJ56" s="259" t="s">
        <v>637</v>
      </c>
      <c r="AK56" s="328">
        <v>1.6E-2</v>
      </c>
      <c r="AL56" s="264" t="s">
        <v>643</v>
      </c>
      <c r="AM56" s="264" t="s">
        <v>836</v>
      </c>
      <c r="AN56" s="261" t="s">
        <v>243</v>
      </c>
      <c r="AO56" s="262" t="s">
        <v>322</v>
      </c>
      <c r="AP56" s="272" t="s">
        <v>636</v>
      </c>
      <c r="AQ56" s="272" t="s">
        <v>173</v>
      </c>
      <c r="AR56" s="264" t="s">
        <v>85</v>
      </c>
      <c r="AS56" s="261"/>
      <c r="AT56" s="272">
        <v>0</v>
      </c>
      <c r="AU56" s="272">
        <v>2018</v>
      </c>
      <c r="AV56" s="365">
        <v>43831</v>
      </c>
      <c r="AW56" s="256">
        <v>50770</v>
      </c>
      <c r="AX56" s="254"/>
      <c r="AY56" s="254">
        <v>40</v>
      </c>
      <c r="AZ56" s="254">
        <v>80</v>
      </c>
      <c r="BA56" s="254">
        <v>120</v>
      </c>
      <c r="BB56" s="254">
        <v>160</v>
      </c>
      <c r="BC56" s="254">
        <v>200</v>
      </c>
      <c r="BD56" s="254">
        <v>240</v>
      </c>
      <c r="BE56" s="254">
        <v>280</v>
      </c>
      <c r="BF56" s="254">
        <v>320</v>
      </c>
      <c r="BG56" s="254">
        <v>360</v>
      </c>
      <c r="BH56" s="254">
        <v>400</v>
      </c>
      <c r="BI56" s="254">
        <v>440</v>
      </c>
      <c r="BJ56" s="254">
        <v>480</v>
      </c>
      <c r="BK56" s="254">
        <v>520</v>
      </c>
      <c r="BL56" s="254">
        <v>560</v>
      </c>
      <c r="BM56" s="254">
        <v>600</v>
      </c>
      <c r="BN56" s="254">
        <v>640</v>
      </c>
      <c r="BO56" s="254">
        <v>680</v>
      </c>
      <c r="BP56" s="254">
        <v>720</v>
      </c>
      <c r="BQ56" s="254">
        <v>760</v>
      </c>
      <c r="BR56" s="379">
        <v>760</v>
      </c>
      <c r="BS56" s="266">
        <v>0</v>
      </c>
      <c r="BT56" s="266"/>
      <c r="BU56" s="266"/>
      <c r="BV56" s="271"/>
      <c r="BW56" s="266">
        <v>67394842.105263159</v>
      </c>
      <c r="BX56" s="266"/>
      <c r="BY56" s="266"/>
      <c r="BZ56" s="271"/>
      <c r="CA56" s="266">
        <v>69753661.578947365</v>
      </c>
      <c r="CB56" s="266"/>
      <c r="CC56" s="266"/>
      <c r="CD56" s="271"/>
      <c r="CE56" s="266">
        <v>72195039.734210521</v>
      </c>
      <c r="CF56" s="266"/>
      <c r="CG56" s="266"/>
      <c r="CH56" s="271"/>
      <c r="CI56" s="266">
        <v>74721866.124907881</v>
      </c>
      <c r="CJ56" s="266"/>
      <c r="CK56" s="266"/>
      <c r="CL56" s="271"/>
      <c r="CM56" s="266">
        <v>77337131.439279646</v>
      </c>
      <c r="CN56" s="266"/>
      <c r="CO56" s="266"/>
      <c r="CP56" s="271"/>
      <c r="CQ56" s="266">
        <v>80043931.039654449</v>
      </c>
      <c r="CR56" s="266"/>
      <c r="CS56" s="266"/>
      <c r="CT56" s="271"/>
      <c r="CU56" s="266">
        <v>82845468.626042336</v>
      </c>
      <c r="CV56" s="266"/>
      <c r="CW56" s="266"/>
      <c r="CX56" s="271"/>
      <c r="CY56" s="266">
        <v>85745060.027953804</v>
      </c>
      <c r="CZ56" s="266"/>
      <c r="DA56" s="266"/>
      <c r="DB56" s="271"/>
      <c r="DC56" s="266">
        <v>88746137.128932178</v>
      </c>
      <c r="DD56" s="266"/>
      <c r="DE56" s="266"/>
      <c r="DF56" s="271"/>
      <c r="DG56" s="266">
        <v>91852251.928444803</v>
      </c>
      <c r="DH56" s="266"/>
      <c r="DI56" s="266"/>
      <c r="DJ56" s="271"/>
      <c r="DK56" s="266">
        <v>95067080.745940372</v>
      </c>
      <c r="DL56" s="266"/>
      <c r="DM56" s="266"/>
      <c r="DN56" s="271"/>
      <c r="DO56" s="266">
        <v>98394428.572048277</v>
      </c>
      <c r="DP56" s="266"/>
      <c r="DQ56" s="266"/>
      <c r="DR56" s="271"/>
      <c r="DS56" s="266">
        <v>101838233.57206994</v>
      </c>
      <c r="DT56" s="266"/>
      <c r="DU56" s="266"/>
      <c r="DV56" s="271"/>
      <c r="DW56" s="266">
        <v>105402571.74709241</v>
      </c>
      <c r="DX56" s="266"/>
      <c r="DY56" s="266"/>
      <c r="DZ56" s="271"/>
      <c r="EA56" s="266">
        <v>109091661.75824063</v>
      </c>
      <c r="EB56" s="266"/>
      <c r="EC56" s="266"/>
      <c r="ED56" s="271"/>
      <c r="EE56" s="266">
        <v>112909869.91977902</v>
      </c>
      <c r="EF56" s="266"/>
      <c r="EG56" s="266"/>
      <c r="EH56" s="271"/>
      <c r="EI56" s="266">
        <v>116861715.36697128</v>
      </c>
      <c r="EJ56" s="266"/>
      <c r="EK56" s="266"/>
      <c r="EL56" s="271"/>
      <c r="EM56" s="266">
        <v>120951875.40481527</v>
      </c>
      <c r="EN56" s="266"/>
      <c r="EO56" s="266"/>
      <c r="EP56" s="271"/>
      <c r="EQ56" s="266">
        <v>125185191.04398379</v>
      </c>
      <c r="ER56" s="266"/>
      <c r="ES56" s="266"/>
      <c r="ET56" s="271"/>
      <c r="EU56" s="266">
        <v>1200000000.0000002</v>
      </c>
      <c r="EV56" s="269" t="s">
        <v>35</v>
      </c>
      <c r="EW56" s="269" t="s">
        <v>445</v>
      </c>
      <c r="EX56" s="269" t="s">
        <v>446</v>
      </c>
      <c r="EY56" s="269" t="s">
        <v>447</v>
      </c>
      <c r="EZ56" s="269">
        <v>3822510</v>
      </c>
      <c r="FA56" s="329" t="s">
        <v>448</v>
      </c>
      <c r="FB56" s="269" t="s">
        <v>644</v>
      </c>
      <c r="FC56" s="275" t="s">
        <v>921</v>
      </c>
      <c r="FD56" s="253" t="s">
        <v>965</v>
      </c>
      <c r="FE56" s="253" t="s">
        <v>966</v>
      </c>
      <c r="FF56" s="253" t="s">
        <v>967</v>
      </c>
      <c r="FG56" s="270" t="s">
        <v>968</v>
      </c>
      <c r="FH56" s="351" t="s">
        <v>703</v>
      </c>
    </row>
    <row r="57" spans="1:164" s="50" customFormat="1" ht="102.75" customHeight="1">
      <c r="A57" s="303" t="s">
        <v>569</v>
      </c>
      <c r="B57" s="271"/>
      <c r="C57" s="253" t="s">
        <v>635</v>
      </c>
      <c r="D57" s="374">
        <v>0.112</v>
      </c>
      <c r="E57" s="254" t="s">
        <v>659</v>
      </c>
      <c r="F57" s="254" t="s">
        <v>835</v>
      </c>
      <c r="G57" s="272" t="s">
        <v>658</v>
      </c>
      <c r="H57" s="272" t="s">
        <v>172</v>
      </c>
      <c r="I57" s="261" t="s">
        <v>85</v>
      </c>
      <c r="J57" s="261"/>
      <c r="K57" s="272">
        <v>0</v>
      </c>
      <c r="L57" s="272">
        <v>2018</v>
      </c>
      <c r="M57" s="375">
        <v>43770</v>
      </c>
      <c r="N57" s="375">
        <v>50770</v>
      </c>
      <c r="O57" s="376">
        <v>0</v>
      </c>
      <c r="P57" s="376">
        <v>0</v>
      </c>
      <c r="Q57" s="377">
        <v>0</v>
      </c>
      <c r="R57" s="377">
        <v>0</v>
      </c>
      <c r="S57" s="377">
        <v>0</v>
      </c>
      <c r="T57" s="378">
        <v>0.33</v>
      </c>
      <c r="U57" s="378">
        <v>0.33</v>
      </c>
      <c r="V57" s="378">
        <v>0.33</v>
      </c>
      <c r="W57" s="378">
        <v>0.33</v>
      </c>
      <c r="X57" s="378">
        <v>0.33</v>
      </c>
      <c r="Y57" s="378">
        <v>0.33</v>
      </c>
      <c r="Z57" s="378">
        <v>0.33</v>
      </c>
      <c r="AA57" s="378">
        <v>0.33</v>
      </c>
      <c r="AB57" s="378">
        <v>0.66</v>
      </c>
      <c r="AC57" s="378">
        <v>0.66</v>
      </c>
      <c r="AD57" s="378">
        <v>0.66</v>
      </c>
      <c r="AE57" s="378">
        <v>0.66</v>
      </c>
      <c r="AF57" s="378">
        <v>0.66</v>
      </c>
      <c r="AG57" s="378">
        <v>0.66</v>
      </c>
      <c r="AH57" s="378">
        <v>1</v>
      </c>
      <c r="AI57" s="378">
        <v>1</v>
      </c>
      <c r="AJ57" s="259" t="s">
        <v>657</v>
      </c>
      <c r="AK57" s="328">
        <v>1.6E-2</v>
      </c>
      <c r="AL57" s="264" t="s">
        <v>656</v>
      </c>
      <c r="AM57" s="254" t="s">
        <v>837</v>
      </c>
      <c r="AN57" s="261" t="s">
        <v>243</v>
      </c>
      <c r="AO57" s="262" t="s">
        <v>322</v>
      </c>
      <c r="AP57" s="263" t="s">
        <v>205</v>
      </c>
      <c r="AQ57" s="272" t="s">
        <v>172</v>
      </c>
      <c r="AR57" s="264" t="s">
        <v>85</v>
      </c>
      <c r="AS57" s="261"/>
      <c r="AT57" s="272">
        <v>0</v>
      </c>
      <c r="AU57" s="272">
        <v>2018</v>
      </c>
      <c r="AV57" s="256">
        <v>43831</v>
      </c>
      <c r="AW57" s="256">
        <v>50770</v>
      </c>
      <c r="AX57" s="265"/>
      <c r="AY57" s="265">
        <v>0</v>
      </c>
      <c r="AZ57" s="265" t="s">
        <v>379</v>
      </c>
      <c r="BA57" s="265" t="s">
        <v>379</v>
      </c>
      <c r="BB57" s="265" t="s">
        <v>379</v>
      </c>
      <c r="BC57" s="265" t="s">
        <v>379</v>
      </c>
      <c r="BD57" s="265" t="s">
        <v>379</v>
      </c>
      <c r="BE57" s="265" t="s">
        <v>379</v>
      </c>
      <c r="BF57" s="265" t="s">
        <v>379</v>
      </c>
      <c r="BG57" s="265" t="s">
        <v>379</v>
      </c>
      <c r="BH57" s="265" t="s">
        <v>379</v>
      </c>
      <c r="BI57" s="265" t="s">
        <v>379</v>
      </c>
      <c r="BJ57" s="265" t="s">
        <v>379</v>
      </c>
      <c r="BK57" s="265" t="s">
        <v>379</v>
      </c>
      <c r="BL57" s="265" t="s">
        <v>379</v>
      </c>
      <c r="BM57" s="265" t="s">
        <v>379</v>
      </c>
      <c r="BN57" s="265" t="s">
        <v>379</v>
      </c>
      <c r="BO57" s="265" t="s">
        <v>379</v>
      </c>
      <c r="BP57" s="265" t="s">
        <v>379</v>
      </c>
      <c r="BQ57" s="265" t="s">
        <v>379</v>
      </c>
      <c r="BR57" s="265" t="s">
        <v>379</v>
      </c>
      <c r="BS57" s="266">
        <v>0</v>
      </c>
      <c r="BT57" s="266"/>
      <c r="BU57" s="266"/>
      <c r="BV57" s="271"/>
      <c r="BW57" s="266">
        <v>84243552.631578952</v>
      </c>
      <c r="BX57" s="266"/>
      <c r="BY57" s="266"/>
      <c r="BZ57" s="271"/>
      <c r="CA57" s="266">
        <v>87192076.973684207</v>
      </c>
      <c r="CB57" s="266"/>
      <c r="CC57" s="266"/>
      <c r="CD57" s="271"/>
      <c r="CE57" s="266">
        <v>90243799.667763144</v>
      </c>
      <c r="CF57" s="266"/>
      <c r="CG57" s="266"/>
      <c r="CH57" s="271"/>
      <c r="CI57" s="266">
        <v>93402332.656134844</v>
      </c>
      <c r="CJ57" s="266"/>
      <c r="CK57" s="266"/>
      <c r="CL57" s="271"/>
      <c r="CM57" s="266">
        <v>96671414.29909955</v>
      </c>
      <c r="CN57" s="266"/>
      <c r="CO57" s="266"/>
      <c r="CP57" s="271"/>
      <c r="CQ57" s="266">
        <v>100054913.79956804</v>
      </c>
      <c r="CR57" s="266"/>
      <c r="CS57" s="266"/>
      <c r="CT57" s="271"/>
      <c r="CU57" s="266">
        <v>103556835.78255291</v>
      </c>
      <c r="CV57" s="266"/>
      <c r="CW57" s="266"/>
      <c r="CX57" s="271"/>
      <c r="CY57" s="266">
        <v>107181325.03494225</v>
      </c>
      <c r="CZ57" s="266"/>
      <c r="DA57" s="266"/>
      <c r="DB57" s="271"/>
      <c r="DC57" s="266">
        <v>110932671.41116521</v>
      </c>
      <c r="DD57" s="266"/>
      <c r="DE57" s="266"/>
      <c r="DF57" s="271"/>
      <c r="DG57" s="266">
        <v>114815314.91055599</v>
      </c>
      <c r="DH57" s="266"/>
      <c r="DI57" s="266"/>
      <c r="DJ57" s="271"/>
      <c r="DK57" s="266">
        <v>118833850.93242545</v>
      </c>
      <c r="DL57" s="266"/>
      <c r="DM57" s="266"/>
      <c r="DN57" s="271"/>
      <c r="DO57" s="266">
        <v>122993035.71506034</v>
      </c>
      <c r="DP57" s="266"/>
      <c r="DQ57" s="266"/>
      <c r="DR57" s="271"/>
      <c r="DS57" s="266">
        <v>127297791.96508741</v>
      </c>
      <c r="DT57" s="266"/>
      <c r="DU57" s="266"/>
      <c r="DV57" s="271"/>
      <c r="DW57" s="266">
        <v>131753214.6838655</v>
      </c>
      <c r="DX57" s="266"/>
      <c r="DY57" s="266"/>
      <c r="DZ57" s="271"/>
      <c r="EA57" s="266">
        <v>136364577.19780076</v>
      </c>
      <c r="EB57" s="266"/>
      <c r="EC57" s="266"/>
      <c r="ED57" s="271"/>
      <c r="EE57" s="266">
        <v>141137337.39972377</v>
      </c>
      <c r="EF57" s="266"/>
      <c r="EG57" s="266"/>
      <c r="EH57" s="271"/>
      <c r="EI57" s="266">
        <v>146077144.2087141</v>
      </c>
      <c r="EJ57" s="266"/>
      <c r="EK57" s="266"/>
      <c r="EL57" s="271"/>
      <c r="EM57" s="266">
        <v>151189844.25601909</v>
      </c>
      <c r="EN57" s="266"/>
      <c r="EO57" s="266"/>
      <c r="EP57" s="271"/>
      <c r="EQ57" s="266">
        <v>156481488.80497971</v>
      </c>
      <c r="ER57" s="266"/>
      <c r="ES57" s="266"/>
      <c r="ET57" s="271"/>
      <c r="EU57" s="266">
        <v>1500000000.0000005</v>
      </c>
      <c r="EV57" s="269" t="s">
        <v>645</v>
      </c>
      <c r="EW57" s="275" t="s">
        <v>646</v>
      </c>
      <c r="EX57" s="253" t="s">
        <v>647</v>
      </c>
      <c r="EY57" s="269" t="s">
        <v>648</v>
      </c>
      <c r="EZ57" s="380">
        <v>3057104366</v>
      </c>
      <c r="FA57" s="275" t="s">
        <v>649</v>
      </c>
      <c r="FB57" s="269" t="s">
        <v>650</v>
      </c>
      <c r="FC57" s="275" t="s">
        <v>651</v>
      </c>
      <c r="FD57" s="253" t="s">
        <v>652</v>
      </c>
      <c r="FE57" s="269" t="s">
        <v>653</v>
      </c>
      <c r="FF57" s="380" t="s">
        <v>654</v>
      </c>
      <c r="FG57" s="381" t="s">
        <v>655</v>
      </c>
      <c r="FH57" s="351" t="s">
        <v>703</v>
      </c>
    </row>
    <row r="58" spans="1:164" s="50" customFormat="1" ht="135.75" customHeight="1">
      <c r="A58" s="303" t="s">
        <v>569</v>
      </c>
      <c r="B58" s="271"/>
      <c r="C58" s="253" t="s">
        <v>635</v>
      </c>
      <c r="D58" s="374">
        <v>0.112</v>
      </c>
      <c r="E58" s="254" t="s">
        <v>659</v>
      </c>
      <c r="F58" s="254" t="s">
        <v>835</v>
      </c>
      <c r="G58" s="272" t="s">
        <v>658</v>
      </c>
      <c r="H58" s="272" t="s">
        <v>172</v>
      </c>
      <c r="I58" s="261" t="s">
        <v>85</v>
      </c>
      <c r="J58" s="261"/>
      <c r="K58" s="272">
        <v>0</v>
      </c>
      <c r="L58" s="272">
        <v>2018</v>
      </c>
      <c r="M58" s="375">
        <v>43770</v>
      </c>
      <c r="N58" s="375">
        <v>50770</v>
      </c>
      <c r="O58" s="376">
        <v>0</v>
      </c>
      <c r="P58" s="376">
        <v>0</v>
      </c>
      <c r="Q58" s="377">
        <v>0</v>
      </c>
      <c r="R58" s="377">
        <v>0</v>
      </c>
      <c r="S58" s="377">
        <v>0</v>
      </c>
      <c r="T58" s="378">
        <v>0.33</v>
      </c>
      <c r="U58" s="378">
        <v>0.33</v>
      </c>
      <c r="V58" s="378">
        <v>0.33</v>
      </c>
      <c r="W58" s="378">
        <v>0.33</v>
      </c>
      <c r="X58" s="378">
        <v>0.33</v>
      </c>
      <c r="Y58" s="378">
        <v>0.33</v>
      </c>
      <c r="Z58" s="378">
        <v>0.33</v>
      </c>
      <c r="AA58" s="378">
        <v>0.33</v>
      </c>
      <c r="AB58" s="378">
        <v>0.66</v>
      </c>
      <c r="AC58" s="378">
        <v>0.66</v>
      </c>
      <c r="AD58" s="378">
        <v>0.66</v>
      </c>
      <c r="AE58" s="378">
        <v>0.66</v>
      </c>
      <c r="AF58" s="378">
        <v>0.66</v>
      </c>
      <c r="AG58" s="378">
        <v>0.66</v>
      </c>
      <c r="AH58" s="378">
        <v>1</v>
      </c>
      <c r="AI58" s="378">
        <v>1</v>
      </c>
      <c r="AJ58" s="253" t="s">
        <v>638</v>
      </c>
      <c r="AK58" s="328">
        <v>1.6E-2</v>
      </c>
      <c r="AL58" s="254" t="s">
        <v>856</v>
      </c>
      <c r="AM58" s="254" t="s">
        <v>944</v>
      </c>
      <c r="AN58" s="261" t="s">
        <v>243</v>
      </c>
      <c r="AO58" s="262" t="s">
        <v>322</v>
      </c>
      <c r="AP58" s="272" t="s">
        <v>636</v>
      </c>
      <c r="AQ58" s="272" t="s">
        <v>173</v>
      </c>
      <c r="AR58" s="264" t="s">
        <v>85</v>
      </c>
      <c r="AS58" s="261"/>
      <c r="AT58" s="272">
        <v>0</v>
      </c>
      <c r="AU58" s="272">
        <v>2018</v>
      </c>
      <c r="AV58" s="365">
        <v>43831</v>
      </c>
      <c r="AW58" s="256">
        <v>50770</v>
      </c>
      <c r="AX58" s="318"/>
      <c r="AY58" s="318">
        <v>35</v>
      </c>
      <c r="AZ58" s="318">
        <v>70</v>
      </c>
      <c r="BA58" s="318">
        <v>105</v>
      </c>
      <c r="BB58" s="318">
        <f t="shared" ref="BB58:BQ58" si="2">BA58+35</f>
        <v>140</v>
      </c>
      <c r="BC58" s="318">
        <f t="shared" si="2"/>
        <v>175</v>
      </c>
      <c r="BD58" s="318">
        <f t="shared" si="2"/>
        <v>210</v>
      </c>
      <c r="BE58" s="318">
        <f t="shared" si="2"/>
        <v>245</v>
      </c>
      <c r="BF58" s="318">
        <f t="shared" si="2"/>
        <v>280</v>
      </c>
      <c r="BG58" s="318">
        <f t="shared" si="2"/>
        <v>315</v>
      </c>
      <c r="BH58" s="318">
        <f t="shared" si="2"/>
        <v>350</v>
      </c>
      <c r="BI58" s="318">
        <f t="shared" si="2"/>
        <v>385</v>
      </c>
      <c r="BJ58" s="318">
        <f t="shared" si="2"/>
        <v>420</v>
      </c>
      <c r="BK58" s="318">
        <f t="shared" si="2"/>
        <v>455</v>
      </c>
      <c r="BL58" s="318">
        <f t="shared" si="2"/>
        <v>490</v>
      </c>
      <c r="BM58" s="318">
        <f t="shared" si="2"/>
        <v>525</v>
      </c>
      <c r="BN58" s="318">
        <f t="shared" si="2"/>
        <v>560</v>
      </c>
      <c r="BO58" s="318">
        <f t="shared" si="2"/>
        <v>595</v>
      </c>
      <c r="BP58" s="318">
        <f t="shared" si="2"/>
        <v>630</v>
      </c>
      <c r="BQ58" s="318">
        <f t="shared" si="2"/>
        <v>665</v>
      </c>
      <c r="BR58" s="382">
        <v>665</v>
      </c>
      <c r="BS58" s="266">
        <v>0</v>
      </c>
      <c r="BT58" s="266"/>
      <c r="BU58" s="266"/>
      <c r="BV58" s="271"/>
      <c r="BW58" s="266">
        <v>84243552.631578952</v>
      </c>
      <c r="BX58" s="266"/>
      <c r="BY58" s="266"/>
      <c r="BZ58" s="271"/>
      <c r="CA58" s="266">
        <v>87192076.973684207</v>
      </c>
      <c r="CB58" s="266"/>
      <c r="CC58" s="266"/>
      <c r="CD58" s="271"/>
      <c r="CE58" s="266">
        <v>90243799.667763144</v>
      </c>
      <c r="CF58" s="266"/>
      <c r="CG58" s="266"/>
      <c r="CH58" s="271"/>
      <c r="CI58" s="266">
        <v>93402332.656134844</v>
      </c>
      <c r="CJ58" s="266"/>
      <c r="CK58" s="266"/>
      <c r="CL58" s="271"/>
      <c r="CM58" s="266">
        <v>96671414.29909955</v>
      </c>
      <c r="CN58" s="266"/>
      <c r="CO58" s="266"/>
      <c r="CP58" s="271"/>
      <c r="CQ58" s="266">
        <v>100054913.79956804</v>
      </c>
      <c r="CR58" s="266"/>
      <c r="CS58" s="266"/>
      <c r="CT58" s="271"/>
      <c r="CU58" s="266">
        <v>103556835.78255291</v>
      </c>
      <c r="CV58" s="266"/>
      <c r="CW58" s="266"/>
      <c r="CX58" s="271"/>
      <c r="CY58" s="266">
        <v>107181325.03494225</v>
      </c>
      <c r="CZ58" s="266"/>
      <c r="DA58" s="266"/>
      <c r="DB58" s="271"/>
      <c r="DC58" s="266">
        <v>110932671.41116521</v>
      </c>
      <c r="DD58" s="266"/>
      <c r="DE58" s="266"/>
      <c r="DF58" s="271"/>
      <c r="DG58" s="266">
        <v>114815314.91055599</v>
      </c>
      <c r="DH58" s="266"/>
      <c r="DI58" s="266"/>
      <c r="DJ58" s="271"/>
      <c r="DK58" s="266">
        <v>118833850.93242545</v>
      </c>
      <c r="DL58" s="266"/>
      <c r="DM58" s="266"/>
      <c r="DN58" s="271"/>
      <c r="DO58" s="266">
        <v>122993035.71506034</v>
      </c>
      <c r="DP58" s="266"/>
      <c r="DQ58" s="266"/>
      <c r="DR58" s="271"/>
      <c r="DS58" s="266">
        <v>127297791.96508741</v>
      </c>
      <c r="DT58" s="266"/>
      <c r="DU58" s="266"/>
      <c r="DV58" s="271"/>
      <c r="DW58" s="266">
        <v>131753214.6838655</v>
      </c>
      <c r="DX58" s="266"/>
      <c r="DY58" s="266"/>
      <c r="DZ58" s="271"/>
      <c r="EA58" s="266">
        <v>136364577.19780076</v>
      </c>
      <c r="EB58" s="266"/>
      <c r="EC58" s="266"/>
      <c r="ED58" s="271"/>
      <c r="EE58" s="266">
        <v>141137337.39972377</v>
      </c>
      <c r="EF58" s="266"/>
      <c r="EG58" s="266"/>
      <c r="EH58" s="271"/>
      <c r="EI58" s="266">
        <v>146077144.2087141</v>
      </c>
      <c r="EJ58" s="266"/>
      <c r="EK58" s="266"/>
      <c r="EL58" s="271"/>
      <c r="EM58" s="266">
        <v>151189844.25601909</v>
      </c>
      <c r="EN58" s="266"/>
      <c r="EO58" s="266"/>
      <c r="EP58" s="271"/>
      <c r="EQ58" s="266">
        <v>156481488.80497971</v>
      </c>
      <c r="ER58" s="266"/>
      <c r="ES58" s="266"/>
      <c r="ET58" s="271"/>
      <c r="EU58" s="266">
        <v>1500000000.0000005</v>
      </c>
      <c r="EV58" s="269" t="s">
        <v>660</v>
      </c>
      <c r="EW58" s="275" t="s">
        <v>661</v>
      </c>
      <c r="EX58" s="253" t="s">
        <v>945</v>
      </c>
      <c r="EY58" s="253" t="s">
        <v>946</v>
      </c>
      <c r="EZ58" s="253" t="s">
        <v>662</v>
      </c>
      <c r="FA58" s="253" t="s">
        <v>947</v>
      </c>
      <c r="FB58" s="269" t="s">
        <v>922</v>
      </c>
      <c r="FC58" s="275" t="s">
        <v>923</v>
      </c>
      <c r="FD58" s="253" t="s">
        <v>969</v>
      </c>
      <c r="FE58" s="253" t="s">
        <v>970</v>
      </c>
      <c r="FF58" s="253" t="s">
        <v>971</v>
      </c>
      <c r="FG58" s="270" t="s">
        <v>972</v>
      </c>
      <c r="FH58" s="351" t="s">
        <v>703</v>
      </c>
    </row>
    <row r="59" spans="1:164" s="50" customFormat="1" ht="180.75" customHeight="1">
      <c r="A59" s="303" t="s">
        <v>569</v>
      </c>
      <c r="B59" s="271"/>
      <c r="C59" s="253" t="s">
        <v>635</v>
      </c>
      <c r="D59" s="374">
        <v>0.112</v>
      </c>
      <c r="E59" s="254" t="s">
        <v>659</v>
      </c>
      <c r="F59" s="254" t="s">
        <v>835</v>
      </c>
      <c r="G59" s="272" t="s">
        <v>658</v>
      </c>
      <c r="H59" s="272" t="s">
        <v>172</v>
      </c>
      <c r="I59" s="261" t="s">
        <v>85</v>
      </c>
      <c r="J59" s="261"/>
      <c r="K59" s="272">
        <v>0</v>
      </c>
      <c r="L59" s="272">
        <v>2018</v>
      </c>
      <c r="M59" s="375">
        <v>43770</v>
      </c>
      <c r="N59" s="375">
        <v>50770</v>
      </c>
      <c r="O59" s="376">
        <v>0</v>
      </c>
      <c r="P59" s="376">
        <v>0</v>
      </c>
      <c r="Q59" s="377">
        <v>0</v>
      </c>
      <c r="R59" s="377">
        <v>0</v>
      </c>
      <c r="S59" s="377">
        <v>0</v>
      </c>
      <c r="T59" s="378">
        <v>0.33</v>
      </c>
      <c r="U59" s="378">
        <v>0.33</v>
      </c>
      <c r="V59" s="378">
        <v>0.33</v>
      </c>
      <c r="W59" s="378">
        <v>0.33</v>
      </c>
      <c r="X59" s="378">
        <v>0.33</v>
      </c>
      <c r="Y59" s="378">
        <v>0.33</v>
      </c>
      <c r="Z59" s="378">
        <v>0.33</v>
      </c>
      <c r="AA59" s="378">
        <v>0.33</v>
      </c>
      <c r="AB59" s="378">
        <v>0.66</v>
      </c>
      <c r="AC59" s="378">
        <v>0.66</v>
      </c>
      <c r="AD59" s="378">
        <v>0.66</v>
      </c>
      <c r="AE59" s="378">
        <v>0.66</v>
      </c>
      <c r="AF59" s="378">
        <v>0.66</v>
      </c>
      <c r="AG59" s="378">
        <v>0.66</v>
      </c>
      <c r="AH59" s="378">
        <v>1</v>
      </c>
      <c r="AI59" s="378">
        <v>1</v>
      </c>
      <c r="AJ59" s="259" t="s">
        <v>639</v>
      </c>
      <c r="AK59" s="328">
        <v>1.6E-2</v>
      </c>
      <c r="AL59" s="254" t="s">
        <v>838</v>
      </c>
      <c r="AM59" s="254" t="s">
        <v>839</v>
      </c>
      <c r="AN59" s="261" t="s">
        <v>243</v>
      </c>
      <c r="AO59" s="262" t="s">
        <v>322</v>
      </c>
      <c r="AP59" s="272" t="s">
        <v>636</v>
      </c>
      <c r="AQ59" s="272" t="s">
        <v>173</v>
      </c>
      <c r="AR59" s="264" t="s">
        <v>85</v>
      </c>
      <c r="AS59" s="261"/>
      <c r="AT59" s="272">
        <v>0</v>
      </c>
      <c r="AU59" s="272">
        <v>2018</v>
      </c>
      <c r="AV59" s="365">
        <v>43831</v>
      </c>
      <c r="AW59" s="256">
        <v>50770</v>
      </c>
      <c r="AX59" s="318"/>
      <c r="AY59" s="318">
        <v>40</v>
      </c>
      <c r="AZ59" s="318">
        <v>80</v>
      </c>
      <c r="BA59" s="318">
        <v>120</v>
      </c>
      <c r="BB59" s="318">
        <v>160</v>
      </c>
      <c r="BC59" s="318">
        <v>200</v>
      </c>
      <c r="BD59" s="318">
        <v>240</v>
      </c>
      <c r="BE59" s="318">
        <v>280</v>
      </c>
      <c r="BF59" s="318">
        <v>320</v>
      </c>
      <c r="BG59" s="318">
        <v>360</v>
      </c>
      <c r="BH59" s="318">
        <v>400</v>
      </c>
      <c r="BI59" s="318">
        <v>440</v>
      </c>
      <c r="BJ59" s="318">
        <v>480</v>
      </c>
      <c r="BK59" s="318">
        <v>520</v>
      </c>
      <c r="BL59" s="318">
        <v>560</v>
      </c>
      <c r="BM59" s="318">
        <v>600</v>
      </c>
      <c r="BN59" s="318">
        <v>640</v>
      </c>
      <c r="BO59" s="318">
        <v>680</v>
      </c>
      <c r="BP59" s="318">
        <v>720</v>
      </c>
      <c r="BQ59" s="318">
        <v>760</v>
      </c>
      <c r="BR59" s="382">
        <v>760</v>
      </c>
      <c r="BS59" s="266">
        <v>0</v>
      </c>
      <c r="BT59" s="266"/>
      <c r="BU59" s="266"/>
      <c r="BV59" s="271"/>
      <c r="BW59" s="266">
        <v>84243552.631578952</v>
      </c>
      <c r="BX59" s="266"/>
      <c r="BY59" s="266"/>
      <c r="BZ59" s="271"/>
      <c r="CA59" s="266">
        <v>87192076.973684207</v>
      </c>
      <c r="CB59" s="266"/>
      <c r="CC59" s="266"/>
      <c r="CD59" s="271"/>
      <c r="CE59" s="266">
        <v>90243799.667763144</v>
      </c>
      <c r="CF59" s="266"/>
      <c r="CG59" s="266"/>
      <c r="CH59" s="271"/>
      <c r="CI59" s="266">
        <v>93402332.656134844</v>
      </c>
      <c r="CJ59" s="266"/>
      <c r="CK59" s="266"/>
      <c r="CL59" s="271"/>
      <c r="CM59" s="266">
        <v>96671414.29909955</v>
      </c>
      <c r="CN59" s="266"/>
      <c r="CO59" s="266"/>
      <c r="CP59" s="271"/>
      <c r="CQ59" s="266">
        <v>100054913.79956804</v>
      </c>
      <c r="CR59" s="266"/>
      <c r="CS59" s="266"/>
      <c r="CT59" s="271"/>
      <c r="CU59" s="266">
        <v>103556835.78255291</v>
      </c>
      <c r="CV59" s="266"/>
      <c r="CW59" s="266"/>
      <c r="CX59" s="271"/>
      <c r="CY59" s="266">
        <v>107181325.03494225</v>
      </c>
      <c r="CZ59" s="266"/>
      <c r="DA59" s="266"/>
      <c r="DB59" s="271"/>
      <c r="DC59" s="266">
        <v>110932671.41116521</v>
      </c>
      <c r="DD59" s="266"/>
      <c r="DE59" s="266"/>
      <c r="DF59" s="271"/>
      <c r="DG59" s="266">
        <v>114815314.91055599</v>
      </c>
      <c r="DH59" s="266"/>
      <c r="DI59" s="266"/>
      <c r="DJ59" s="271"/>
      <c r="DK59" s="266">
        <v>118833850.93242545</v>
      </c>
      <c r="DL59" s="266"/>
      <c r="DM59" s="266"/>
      <c r="DN59" s="271"/>
      <c r="DO59" s="266">
        <v>122993035.71506034</v>
      </c>
      <c r="DP59" s="266"/>
      <c r="DQ59" s="266"/>
      <c r="DR59" s="271"/>
      <c r="DS59" s="266">
        <v>127297791.96508741</v>
      </c>
      <c r="DT59" s="266"/>
      <c r="DU59" s="266"/>
      <c r="DV59" s="271"/>
      <c r="DW59" s="266">
        <v>131753214.6838655</v>
      </c>
      <c r="DX59" s="266"/>
      <c r="DY59" s="266"/>
      <c r="DZ59" s="271"/>
      <c r="EA59" s="266">
        <v>136364577.19780076</v>
      </c>
      <c r="EB59" s="266"/>
      <c r="EC59" s="266"/>
      <c r="ED59" s="271"/>
      <c r="EE59" s="266">
        <v>141137337.39972377</v>
      </c>
      <c r="EF59" s="266"/>
      <c r="EG59" s="266"/>
      <c r="EH59" s="271"/>
      <c r="EI59" s="266">
        <v>146077144.2087141</v>
      </c>
      <c r="EJ59" s="266"/>
      <c r="EK59" s="266"/>
      <c r="EL59" s="271"/>
      <c r="EM59" s="266">
        <v>151189844.25601909</v>
      </c>
      <c r="EN59" s="266"/>
      <c r="EO59" s="266"/>
      <c r="EP59" s="271"/>
      <c r="EQ59" s="266">
        <v>156481488.80497971</v>
      </c>
      <c r="ER59" s="266"/>
      <c r="ES59" s="266"/>
      <c r="ET59" s="271"/>
      <c r="EU59" s="266">
        <v>1500000000.0000005</v>
      </c>
      <c r="EV59" s="269" t="s">
        <v>660</v>
      </c>
      <c r="EW59" s="275" t="s">
        <v>661</v>
      </c>
      <c r="EX59" s="253" t="s">
        <v>945</v>
      </c>
      <c r="EY59" s="253" t="s">
        <v>946</v>
      </c>
      <c r="EZ59" s="253" t="s">
        <v>662</v>
      </c>
      <c r="FA59" s="253" t="s">
        <v>947</v>
      </c>
      <c r="FB59" s="269" t="s">
        <v>663</v>
      </c>
      <c r="FC59" s="275" t="s">
        <v>664</v>
      </c>
      <c r="FD59" s="253" t="s">
        <v>976</v>
      </c>
      <c r="FE59" s="253" t="s">
        <v>975</v>
      </c>
      <c r="FF59" s="253" t="s">
        <v>974</v>
      </c>
      <c r="FG59" s="270" t="s">
        <v>973</v>
      </c>
      <c r="FH59" s="351" t="s">
        <v>703</v>
      </c>
    </row>
    <row r="60" spans="1:164" s="50" customFormat="1" ht="171" customHeight="1">
      <c r="A60" s="303" t="s">
        <v>569</v>
      </c>
      <c r="B60" s="271"/>
      <c r="C60" s="253" t="s">
        <v>635</v>
      </c>
      <c r="D60" s="374">
        <v>0.112</v>
      </c>
      <c r="E60" s="254" t="s">
        <v>659</v>
      </c>
      <c r="F60" s="254" t="s">
        <v>835</v>
      </c>
      <c r="G60" s="272" t="s">
        <v>658</v>
      </c>
      <c r="H60" s="272" t="s">
        <v>172</v>
      </c>
      <c r="I60" s="261" t="s">
        <v>85</v>
      </c>
      <c r="J60" s="261"/>
      <c r="K60" s="272">
        <v>0</v>
      </c>
      <c r="L60" s="272">
        <v>2018</v>
      </c>
      <c r="M60" s="375">
        <v>43770</v>
      </c>
      <c r="N60" s="375">
        <v>50770</v>
      </c>
      <c r="O60" s="376">
        <v>0</v>
      </c>
      <c r="P60" s="376">
        <v>0</v>
      </c>
      <c r="Q60" s="377">
        <v>0</v>
      </c>
      <c r="R60" s="377">
        <v>0</v>
      </c>
      <c r="S60" s="377">
        <v>0</v>
      </c>
      <c r="T60" s="378">
        <v>0.33</v>
      </c>
      <c r="U60" s="378">
        <v>0.33</v>
      </c>
      <c r="V60" s="378">
        <v>0.33</v>
      </c>
      <c r="W60" s="378">
        <v>0.33</v>
      </c>
      <c r="X60" s="378">
        <v>0.33</v>
      </c>
      <c r="Y60" s="378">
        <v>0.33</v>
      </c>
      <c r="Z60" s="378">
        <v>0.33</v>
      </c>
      <c r="AA60" s="378">
        <v>0.33</v>
      </c>
      <c r="AB60" s="378">
        <v>0.66</v>
      </c>
      <c r="AC60" s="378">
        <v>0.66</v>
      </c>
      <c r="AD60" s="378">
        <v>0.66</v>
      </c>
      <c r="AE60" s="378">
        <v>0.66</v>
      </c>
      <c r="AF60" s="378">
        <v>0.66</v>
      </c>
      <c r="AG60" s="378">
        <v>0.66</v>
      </c>
      <c r="AH60" s="378">
        <v>1</v>
      </c>
      <c r="AI60" s="378">
        <v>1</v>
      </c>
      <c r="AJ60" s="259" t="s">
        <v>640</v>
      </c>
      <c r="AK60" s="328">
        <v>1.6E-2</v>
      </c>
      <c r="AL60" s="264" t="s">
        <v>783</v>
      </c>
      <c r="AM60" s="254" t="s">
        <v>671</v>
      </c>
      <c r="AN60" s="261" t="s">
        <v>243</v>
      </c>
      <c r="AO60" s="262" t="s">
        <v>322</v>
      </c>
      <c r="AP60" s="272" t="s">
        <v>636</v>
      </c>
      <c r="AQ60" s="272" t="s">
        <v>172</v>
      </c>
      <c r="AR60" s="264" t="s">
        <v>85</v>
      </c>
      <c r="AS60" s="261"/>
      <c r="AT60" s="272">
        <v>0</v>
      </c>
      <c r="AU60" s="272">
        <v>2018</v>
      </c>
      <c r="AV60" s="365">
        <v>43770</v>
      </c>
      <c r="AW60" s="256">
        <v>45657</v>
      </c>
      <c r="AX60" s="265">
        <v>0</v>
      </c>
      <c r="AY60" s="265">
        <v>1</v>
      </c>
      <c r="AZ60" s="265">
        <v>2</v>
      </c>
      <c r="BA60" s="265">
        <v>2</v>
      </c>
      <c r="BB60" s="265">
        <v>2</v>
      </c>
      <c r="BC60" s="265">
        <v>2</v>
      </c>
      <c r="BD60" s="265"/>
      <c r="BE60" s="265"/>
      <c r="BF60" s="265"/>
      <c r="BG60" s="265"/>
      <c r="BH60" s="265"/>
      <c r="BI60" s="265"/>
      <c r="BJ60" s="265"/>
      <c r="BK60" s="265"/>
      <c r="BL60" s="265"/>
      <c r="BM60" s="265"/>
      <c r="BN60" s="265"/>
      <c r="BO60" s="265"/>
      <c r="BP60" s="265"/>
      <c r="BQ60" s="265"/>
      <c r="BR60" s="265">
        <v>2</v>
      </c>
      <c r="BS60" s="266">
        <v>0</v>
      </c>
      <c r="BT60" s="266"/>
      <c r="BU60" s="266"/>
      <c r="BV60" s="271"/>
      <c r="BW60" s="266">
        <v>0</v>
      </c>
      <c r="BX60" s="266"/>
      <c r="BY60" s="266"/>
      <c r="BZ60" s="271"/>
      <c r="CA60" s="266">
        <v>0</v>
      </c>
      <c r="CB60" s="266"/>
      <c r="CC60" s="266"/>
      <c r="CD60" s="271"/>
      <c r="CE60" s="266">
        <v>0</v>
      </c>
      <c r="CF60" s="266"/>
      <c r="CG60" s="266"/>
      <c r="CH60" s="271"/>
      <c r="CI60" s="266">
        <v>0</v>
      </c>
      <c r="CJ60" s="266"/>
      <c r="CK60" s="266"/>
      <c r="CL60" s="271"/>
      <c r="CM60" s="266">
        <v>0</v>
      </c>
      <c r="CN60" s="266"/>
      <c r="CO60" s="266"/>
      <c r="CP60" s="271"/>
      <c r="CQ60" s="266">
        <v>0</v>
      </c>
      <c r="CR60" s="266"/>
      <c r="CS60" s="266"/>
      <c r="CT60" s="271"/>
      <c r="CU60" s="266">
        <v>0</v>
      </c>
      <c r="CV60" s="266"/>
      <c r="CW60" s="266"/>
      <c r="CX60" s="271"/>
      <c r="CY60" s="266">
        <v>0</v>
      </c>
      <c r="CZ60" s="266"/>
      <c r="DA60" s="266"/>
      <c r="DB60" s="271"/>
      <c r="DC60" s="266">
        <v>0</v>
      </c>
      <c r="DD60" s="266"/>
      <c r="DE60" s="266"/>
      <c r="DF60" s="271"/>
      <c r="DG60" s="266">
        <v>0</v>
      </c>
      <c r="DH60" s="266"/>
      <c r="DI60" s="266"/>
      <c r="DJ60" s="271"/>
      <c r="DK60" s="266">
        <v>0</v>
      </c>
      <c r="DL60" s="266"/>
      <c r="DM60" s="266"/>
      <c r="DN60" s="271"/>
      <c r="DO60" s="266">
        <v>0</v>
      </c>
      <c r="DP60" s="266"/>
      <c r="DQ60" s="266"/>
      <c r="DR60" s="271"/>
      <c r="DS60" s="266">
        <v>0</v>
      </c>
      <c r="DT60" s="266"/>
      <c r="DU60" s="266"/>
      <c r="DV60" s="271"/>
      <c r="DW60" s="266">
        <v>0</v>
      </c>
      <c r="DX60" s="266"/>
      <c r="DY60" s="266"/>
      <c r="DZ60" s="271"/>
      <c r="EA60" s="266">
        <v>0</v>
      </c>
      <c r="EB60" s="266"/>
      <c r="EC60" s="266"/>
      <c r="ED60" s="271"/>
      <c r="EE60" s="266">
        <v>0</v>
      </c>
      <c r="EF60" s="266"/>
      <c r="EG60" s="266"/>
      <c r="EH60" s="271"/>
      <c r="EI60" s="266">
        <v>0</v>
      </c>
      <c r="EJ60" s="266"/>
      <c r="EK60" s="266"/>
      <c r="EL60" s="271"/>
      <c r="EM60" s="266">
        <v>0</v>
      </c>
      <c r="EN60" s="266"/>
      <c r="EO60" s="266"/>
      <c r="EP60" s="271"/>
      <c r="EQ60" s="266">
        <v>0</v>
      </c>
      <c r="ER60" s="266"/>
      <c r="ES60" s="266"/>
      <c r="ET60" s="271"/>
      <c r="EU60" s="266">
        <v>0</v>
      </c>
      <c r="EV60" s="269" t="s">
        <v>665</v>
      </c>
      <c r="EW60" s="269" t="s">
        <v>666</v>
      </c>
      <c r="EX60" s="269" t="s">
        <v>667</v>
      </c>
      <c r="EY60" s="269" t="s">
        <v>668</v>
      </c>
      <c r="EZ60" s="269" t="s">
        <v>669</v>
      </c>
      <c r="FA60" s="269" t="s">
        <v>670</v>
      </c>
      <c r="FB60" s="269" t="s">
        <v>875</v>
      </c>
      <c r="FC60" s="269" t="s">
        <v>924</v>
      </c>
      <c r="FD60" s="269" t="s">
        <v>925</v>
      </c>
      <c r="FE60" s="269" t="s">
        <v>926</v>
      </c>
      <c r="FF60" s="269" t="s">
        <v>928</v>
      </c>
      <c r="FG60" s="273" t="s">
        <v>927</v>
      </c>
      <c r="FH60" s="351" t="s">
        <v>703</v>
      </c>
    </row>
    <row r="61" spans="1:164" s="50" customFormat="1" ht="115.5" customHeight="1">
      <c r="A61" s="303" t="s">
        <v>569</v>
      </c>
      <c r="B61" s="271"/>
      <c r="C61" s="253" t="s">
        <v>635</v>
      </c>
      <c r="D61" s="374">
        <v>0.112</v>
      </c>
      <c r="E61" s="254" t="s">
        <v>659</v>
      </c>
      <c r="F61" s="254" t="s">
        <v>835</v>
      </c>
      <c r="G61" s="272" t="s">
        <v>658</v>
      </c>
      <c r="H61" s="272" t="s">
        <v>172</v>
      </c>
      <c r="I61" s="261" t="s">
        <v>85</v>
      </c>
      <c r="J61" s="261"/>
      <c r="K61" s="272">
        <v>0</v>
      </c>
      <c r="L61" s="272">
        <v>2018</v>
      </c>
      <c r="M61" s="375">
        <v>43770</v>
      </c>
      <c r="N61" s="375">
        <v>50770</v>
      </c>
      <c r="O61" s="376">
        <v>0</v>
      </c>
      <c r="P61" s="376">
        <v>0</v>
      </c>
      <c r="Q61" s="377">
        <v>0</v>
      </c>
      <c r="R61" s="377">
        <v>0</v>
      </c>
      <c r="S61" s="377">
        <v>0</v>
      </c>
      <c r="T61" s="378">
        <v>0.33</v>
      </c>
      <c r="U61" s="378">
        <v>0.33</v>
      </c>
      <c r="V61" s="378">
        <v>0.33</v>
      </c>
      <c r="W61" s="378">
        <v>0.33</v>
      </c>
      <c r="X61" s="378">
        <v>0.33</v>
      </c>
      <c r="Y61" s="378">
        <v>0.33</v>
      </c>
      <c r="Z61" s="378">
        <v>0.33</v>
      </c>
      <c r="AA61" s="378">
        <v>0.33</v>
      </c>
      <c r="AB61" s="378">
        <v>0.66</v>
      </c>
      <c r="AC61" s="378">
        <v>0.66</v>
      </c>
      <c r="AD61" s="378">
        <v>0.66</v>
      </c>
      <c r="AE61" s="378">
        <v>0.66</v>
      </c>
      <c r="AF61" s="378">
        <v>0.66</v>
      </c>
      <c r="AG61" s="378">
        <v>0.66</v>
      </c>
      <c r="AH61" s="378">
        <v>1</v>
      </c>
      <c r="AI61" s="378">
        <v>1</v>
      </c>
      <c r="AJ61" s="259" t="s">
        <v>641</v>
      </c>
      <c r="AK61" s="328">
        <v>1.6E-2</v>
      </c>
      <c r="AL61" s="264" t="s">
        <v>784</v>
      </c>
      <c r="AM61" s="264" t="s">
        <v>840</v>
      </c>
      <c r="AN61" s="261" t="s">
        <v>243</v>
      </c>
      <c r="AO61" s="262" t="s">
        <v>322</v>
      </c>
      <c r="AP61" s="272" t="s">
        <v>636</v>
      </c>
      <c r="AQ61" s="272" t="s">
        <v>172</v>
      </c>
      <c r="AR61" s="264" t="s">
        <v>85</v>
      </c>
      <c r="AS61" s="261"/>
      <c r="AT61" s="272">
        <v>0</v>
      </c>
      <c r="AU61" s="272">
        <v>2018</v>
      </c>
      <c r="AV61" s="365">
        <v>43831</v>
      </c>
      <c r="AW61" s="256">
        <v>50770</v>
      </c>
      <c r="AX61" s="265"/>
      <c r="AY61" s="265">
        <v>0</v>
      </c>
      <c r="AZ61" s="265" t="s">
        <v>379</v>
      </c>
      <c r="BA61" s="265" t="s">
        <v>379</v>
      </c>
      <c r="BB61" s="265" t="s">
        <v>379</v>
      </c>
      <c r="BC61" s="265" t="s">
        <v>379</v>
      </c>
      <c r="BD61" s="265" t="s">
        <v>379</v>
      </c>
      <c r="BE61" s="265" t="s">
        <v>379</v>
      </c>
      <c r="BF61" s="265" t="s">
        <v>379</v>
      </c>
      <c r="BG61" s="265" t="s">
        <v>379</v>
      </c>
      <c r="BH61" s="265" t="s">
        <v>379</v>
      </c>
      <c r="BI61" s="265" t="s">
        <v>379</v>
      </c>
      <c r="BJ61" s="265" t="s">
        <v>379</v>
      </c>
      <c r="BK61" s="265" t="s">
        <v>379</v>
      </c>
      <c r="BL61" s="265" t="s">
        <v>379</v>
      </c>
      <c r="BM61" s="265" t="s">
        <v>379</v>
      </c>
      <c r="BN61" s="265" t="s">
        <v>379</v>
      </c>
      <c r="BO61" s="265" t="s">
        <v>379</v>
      </c>
      <c r="BP61" s="265" t="s">
        <v>379</v>
      </c>
      <c r="BQ61" s="265" t="s">
        <v>379</v>
      </c>
      <c r="BR61" s="265" t="s">
        <v>379</v>
      </c>
      <c r="BS61" s="266">
        <v>0</v>
      </c>
      <c r="BT61" s="266"/>
      <c r="BU61" s="266"/>
      <c r="BV61" s="271"/>
      <c r="BW61" s="266">
        <v>8424355.263157893</v>
      </c>
      <c r="BX61" s="266"/>
      <c r="BY61" s="266"/>
      <c r="BZ61" s="271"/>
      <c r="CA61" s="266">
        <v>8719207.6973684188</v>
      </c>
      <c r="CB61" s="266"/>
      <c r="CC61" s="266"/>
      <c r="CD61" s="271"/>
      <c r="CE61" s="266">
        <v>9024379.9667763133</v>
      </c>
      <c r="CF61" s="266"/>
      <c r="CG61" s="266"/>
      <c r="CH61" s="271"/>
      <c r="CI61" s="266">
        <v>9340233.2656134833</v>
      </c>
      <c r="CJ61" s="266"/>
      <c r="CK61" s="266"/>
      <c r="CL61" s="271"/>
      <c r="CM61" s="266">
        <v>9667141.4299099538</v>
      </c>
      <c r="CN61" s="266"/>
      <c r="CO61" s="266"/>
      <c r="CP61" s="271"/>
      <c r="CQ61" s="266">
        <v>10005491.379956802</v>
      </c>
      <c r="CR61" s="266"/>
      <c r="CS61" s="266"/>
      <c r="CT61" s="271"/>
      <c r="CU61" s="266">
        <v>10355683.57825529</v>
      </c>
      <c r="CV61" s="266"/>
      <c r="CW61" s="266"/>
      <c r="CX61" s="271"/>
      <c r="CY61" s="266">
        <v>10718132.503494224</v>
      </c>
      <c r="CZ61" s="266"/>
      <c r="DA61" s="266"/>
      <c r="DB61" s="271"/>
      <c r="DC61" s="266">
        <v>11093267.14111652</v>
      </c>
      <c r="DD61" s="266"/>
      <c r="DE61" s="266"/>
      <c r="DF61" s="271"/>
      <c r="DG61" s="266">
        <v>11481531.491055597</v>
      </c>
      <c r="DH61" s="266"/>
      <c r="DI61" s="266"/>
      <c r="DJ61" s="271"/>
      <c r="DK61" s="266">
        <v>11883385.093242543</v>
      </c>
      <c r="DL61" s="266"/>
      <c r="DM61" s="266"/>
      <c r="DN61" s="271"/>
      <c r="DO61" s="266">
        <v>12299303.571506033</v>
      </c>
      <c r="DP61" s="266"/>
      <c r="DQ61" s="266"/>
      <c r="DR61" s="271"/>
      <c r="DS61" s="266">
        <v>12729779.196508741</v>
      </c>
      <c r="DT61" s="266"/>
      <c r="DU61" s="266"/>
      <c r="DV61" s="271"/>
      <c r="DW61" s="266">
        <v>13175321.468386548</v>
      </c>
      <c r="DX61" s="266"/>
      <c r="DY61" s="266"/>
      <c r="DZ61" s="271"/>
      <c r="EA61" s="266">
        <v>13636457.719780074</v>
      </c>
      <c r="EB61" s="266"/>
      <c r="EC61" s="266"/>
      <c r="ED61" s="271"/>
      <c r="EE61" s="266">
        <v>14113733.739972375</v>
      </c>
      <c r="EF61" s="266"/>
      <c r="EG61" s="266"/>
      <c r="EH61" s="271"/>
      <c r="EI61" s="266">
        <v>14607714.420871407</v>
      </c>
      <c r="EJ61" s="266"/>
      <c r="EK61" s="266"/>
      <c r="EL61" s="271"/>
      <c r="EM61" s="266">
        <v>15118984.425601905</v>
      </c>
      <c r="EN61" s="266"/>
      <c r="EO61" s="266"/>
      <c r="EP61" s="271"/>
      <c r="EQ61" s="266">
        <v>15648148.88049797</v>
      </c>
      <c r="ER61" s="266"/>
      <c r="ES61" s="266"/>
      <c r="ET61" s="271"/>
      <c r="EU61" s="266">
        <v>150000000</v>
      </c>
      <c r="EV61" s="275" t="s">
        <v>672</v>
      </c>
      <c r="EW61" s="275" t="s">
        <v>673</v>
      </c>
      <c r="EX61" s="275" t="s">
        <v>674</v>
      </c>
      <c r="EY61" s="275" t="s">
        <v>675</v>
      </c>
      <c r="EZ61" s="275" t="s">
        <v>676</v>
      </c>
      <c r="FA61" s="275" t="s">
        <v>677</v>
      </c>
      <c r="FB61" s="275" t="s">
        <v>929</v>
      </c>
      <c r="FC61" s="275" t="s">
        <v>931</v>
      </c>
      <c r="FD61" s="275" t="s">
        <v>934</v>
      </c>
      <c r="FE61" s="275" t="s">
        <v>936</v>
      </c>
      <c r="FF61" s="275" t="s">
        <v>937</v>
      </c>
      <c r="FG61" s="322" t="s">
        <v>938</v>
      </c>
      <c r="FH61" s="351" t="s">
        <v>703</v>
      </c>
    </row>
    <row r="62" spans="1:164" s="50" customFormat="1" ht="231.75" customHeight="1">
      <c r="A62" s="303" t="s">
        <v>569</v>
      </c>
      <c r="B62" s="271"/>
      <c r="C62" s="253" t="s">
        <v>635</v>
      </c>
      <c r="D62" s="374">
        <v>0.112</v>
      </c>
      <c r="E62" s="254" t="s">
        <v>659</v>
      </c>
      <c r="F62" s="254" t="s">
        <v>835</v>
      </c>
      <c r="G62" s="272" t="s">
        <v>658</v>
      </c>
      <c r="H62" s="272" t="s">
        <v>172</v>
      </c>
      <c r="I62" s="261" t="s">
        <v>85</v>
      </c>
      <c r="J62" s="261"/>
      <c r="K62" s="272">
        <v>0</v>
      </c>
      <c r="L62" s="272">
        <v>2018</v>
      </c>
      <c r="M62" s="375">
        <v>43770</v>
      </c>
      <c r="N62" s="375">
        <v>50770</v>
      </c>
      <c r="O62" s="376">
        <v>0</v>
      </c>
      <c r="P62" s="376">
        <v>0</v>
      </c>
      <c r="Q62" s="377">
        <v>0</v>
      </c>
      <c r="R62" s="377">
        <v>0</v>
      </c>
      <c r="S62" s="377">
        <v>0</v>
      </c>
      <c r="T62" s="378">
        <v>0.33</v>
      </c>
      <c r="U62" s="378">
        <v>0.33</v>
      </c>
      <c r="V62" s="378">
        <v>0.33</v>
      </c>
      <c r="W62" s="378">
        <v>0.33</v>
      </c>
      <c r="X62" s="378">
        <v>0.33</v>
      </c>
      <c r="Y62" s="378">
        <v>0.33</v>
      </c>
      <c r="Z62" s="378">
        <v>0.33</v>
      </c>
      <c r="AA62" s="378">
        <v>0.33</v>
      </c>
      <c r="AB62" s="378">
        <v>0.66</v>
      </c>
      <c r="AC62" s="378">
        <v>0.66</v>
      </c>
      <c r="AD62" s="378">
        <v>0.66</v>
      </c>
      <c r="AE62" s="378">
        <v>0.66</v>
      </c>
      <c r="AF62" s="378">
        <v>0.66</v>
      </c>
      <c r="AG62" s="378">
        <v>0.66</v>
      </c>
      <c r="AH62" s="378">
        <v>1</v>
      </c>
      <c r="AI62" s="378">
        <v>1</v>
      </c>
      <c r="AJ62" s="259" t="s">
        <v>642</v>
      </c>
      <c r="AK62" s="328">
        <v>1.6E-2</v>
      </c>
      <c r="AL62" s="264" t="s">
        <v>785</v>
      </c>
      <c r="AM62" s="264" t="s">
        <v>841</v>
      </c>
      <c r="AN62" s="261" t="s">
        <v>243</v>
      </c>
      <c r="AO62" s="262" t="s">
        <v>322</v>
      </c>
      <c r="AP62" s="272" t="s">
        <v>636</v>
      </c>
      <c r="AQ62" s="272" t="s">
        <v>172</v>
      </c>
      <c r="AR62" s="264" t="s">
        <v>85</v>
      </c>
      <c r="AS62" s="261"/>
      <c r="AT62" s="272">
        <v>0</v>
      </c>
      <c r="AU62" s="272">
        <v>2018</v>
      </c>
      <c r="AV62" s="365">
        <v>43770</v>
      </c>
      <c r="AW62" s="256">
        <v>45657</v>
      </c>
      <c r="AX62" s="265">
        <v>0</v>
      </c>
      <c r="AY62" s="265" t="s">
        <v>379</v>
      </c>
      <c r="AZ62" s="265" t="s">
        <v>379</v>
      </c>
      <c r="BA62" s="265" t="s">
        <v>379</v>
      </c>
      <c r="BB62" s="265" t="s">
        <v>379</v>
      </c>
      <c r="BC62" s="265" t="s">
        <v>379</v>
      </c>
      <c r="BD62" s="265"/>
      <c r="BE62" s="265"/>
      <c r="BF62" s="265"/>
      <c r="BG62" s="265"/>
      <c r="BH62" s="265"/>
      <c r="BI62" s="265"/>
      <c r="BJ62" s="265"/>
      <c r="BK62" s="265"/>
      <c r="BL62" s="265"/>
      <c r="BM62" s="265"/>
      <c r="BN62" s="265"/>
      <c r="BO62" s="265"/>
      <c r="BP62" s="265"/>
      <c r="BQ62" s="265"/>
      <c r="BR62" s="265" t="s">
        <v>379</v>
      </c>
      <c r="BS62" s="266">
        <v>0</v>
      </c>
      <c r="BT62" s="266">
        <v>0</v>
      </c>
      <c r="BU62" s="266"/>
      <c r="BV62" s="271"/>
      <c r="BW62" s="266">
        <v>32012549.999999993</v>
      </c>
      <c r="BX62" s="266">
        <v>0</v>
      </c>
      <c r="BY62" s="266"/>
      <c r="BZ62" s="271"/>
      <c r="CA62" s="266">
        <v>33132989.249999993</v>
      </c>
      <c r="CB62" s="266">
        <v>0</v>
      </c>
      <c r="CC62" s="266"/>
      <c r="CD62" s="271"/>
      <c r="CE62" s="266">
        <v>34292643.873749986</v>
      </c>
      <c r="CF62" s="266">
        <v>0</v>
      </c>
      <c r="CG62" s="266"/>
      <c r="CH62" s="271"/>
      <c r="CI62" s="266">
        <v>35492886.409331232</v>
      </c>
      <c r="CJ62" s="266">
        <v>0</v>
      </c>
      <c r="CK62" s="266"/>
      <c r="CL62" s="271"/>
      <c r="CM62" s="266">
        <v>36735137.433657825</v>
      </c>
      <c r="CN62" s="266">
        <v>0</v>
      </c>
      <c r="CO62" s="266"/>
      <c r="CP62" s="271"/>
      <c r="CQ62" s="266">
        <v>0</v>
      </c>
      <c r="CR62" s="266">
        <v>0</v>
      </c>
      <c r="CS62" s="266"/>
      <c r="CT62" s="271"/>
      <c r="CU62" s="266">
        <v>0</v>
      </c>
      <c r="CV62" s="266">
        <v>0</v>
      </c>
      <c r="CW62" s="266"/>
      <c r="CX62" s="271"/>
      <c r="CY62" s="266">
        <v>0</v>
      </c>
      <c r="CZ62" s="266">
        <v>0</v>
      </c>
      <c r="DA62" s="266"/>
      <c r="DB62" s="271"/>
      <c r="DC62" s="266">
        <v>0</v>
      </c>
      <c r="DD62" s="266">
        <v>0</v>
      </c>
      <c r="DE62" s="266"/>
      <c r="DF62" s="271"/>
      <c r="DG62" s="266">
        <v>0</v>
      </c>
      <c r="DH62" s="266">
        <v>0</v>
      </c>
      <c r="DI62" s="266"/>
      <c r="DJ62" s="271"/>
      <c r="DK62" s="266">
        <v>0</v>
      </c>
      <c r="DL62" s="266">
        <v>0</v>
      </c>
      <c r="DM62" s="266"/>
      <c r="DN62" s="271"/>
      <c r="DO62" s="266">
        <v>0</v>
      </c>
      <c r="DP62" s="266">
        <v>0</v>
      </c>
      <c r="DQ62" s="266"/>
      <c r="DR62" s="271"/>
      <c r="DS62" s="266">
        <v>0</v>
      </c>
      <c r="DT62" s="266">
        <v>0</v>
      </c>
      <c r="DU62" s="266"/>
      <c r="DV62" s="271"/>
      <c r="DW62" s="266">
        <v>0</v>
      </c>
      <c r="DX62" s="266">
        <v>0</v>
      </c>
      <c r="DY62" s="266"/>
      <c r="DZ62" s="271"/>
      <c r="EA62" s="266">
        <v>0</v>
      </c>
      <c r="EB62" s="266">
        <v>0</v>
      </c>
      <c r="EC62" s="266"/>
      <c r="ED62" s="271"/>
      <c r="EE62" s="266">
        <v>0</v>
      </c>
      <c r="EF62" s="266">
        <v>0</v>
      </c>
      <c r="EG62" s="266"/>
      <c r="EH62" s="271"/>
      <c r="EI62" s="266">
        <v>0</v>
      </c>
      <c r="EJ62" s="266">
        <v>0</v>
      </c>
      <c r="EK62" s="266"/>
      <c r="EL62" s="271"/>
      <c r="EM62" s="266">
        <v>0</v>
      </c>
      <c r="EN62" s="266">
        <v>0</v>
      </c>
      <c r="EO62" s="266"/>
      <c r="EP62" s="271"/>
      <c r="EQ62" s="266">
        <v>0</v>
      </c>
      <c r="ER62" s="266">
        <v>0</v>
      </c>
      <c r="ES62" s="266"/>
      <c r="ET62" s="271"/>
      <c r="EU62" s="266">
        <v>150000000</v>
      </c>
      <c r="EV62" s="275" t="s">
        <v>665</v>
      </c>
      <c r="EW62" s="275" t="s">
        <v>666</v>
      </c>
      <c r="EX62" s="275" t="s">
        <v>667</v>
      </c>
      <c r="EY62" s="275" t="s">
        <v>668</v>
      </c>
      <c r="EZ62" s="275" t="s">
        <v>669</v>
      </c>
      <c r="FA62" s="275" t="s">
        <v>670</v>
      </c>
      <c r="FB62" s="275" t="s">
        <v>930</v>
      </c>
      <c r="FC62" s="275" t="s">
        <v>932</v>
      </c>
      <c r="FD62" s="275" t="s">
        <v>935</v>
      </c>
      <c r="FE62" s="275" t="s">
        <v>926</v>
      </c>
      <c r="FF62" s="275" t="s">
        <v>928</v>
      </c>
      <c r="FG62" s="330" t="s">
        <v>927</v>
      </c>
      <c r="FH62" s="351" t="s">
        <v>703</v>
      </c>
    </row>
    <row r="63" spans="1:164" s="50" customFormat="1" ht="146.25" customHeight="1">
      <c r="A63" s="303" t="s">
        <v>569</v>
      </c>
      <c r="B63" s="271"/>
      <c r="C63" s="253" t="s">
        <v>680</v>
      </c>
      <c r="D63" s="374">
        <v>3.2000000000000001E-2</v>
      </c>
      <c r="E63" s="264" t="s">
        <v>797</v>
      </c>
      <c r="F63" s="264" t="s">
        <v>679</v>
      </c>
      <c r="G63" s="272" t="s">
        <v>681</v>
      </c>
      <c r="H63" s="272" t="s">
        <v>172</v>
      </c>
      <c r="I63" s="261" t="s">
        <v>85</v>
      </c>
      <c r="J63" s="261"/>
      <c r="K63" s="272">
        <v>0</v>
      </c>
      <c r="L63" s="272">
        <v>2018</v>
      </c>
      <c r="M63" s="375">
        <v>43831</v>
      </c>
      <c r="N63" s="375">
        <v>50770</v>
      </c>
      <c r="O63" s="382"/>
      <c r="P63" s="315">
        <f>(AI63/19)*1</f>
        <v>48391.743157894736</v>
      </c>
      <c r="Q63" s="315">
        <f>(AI63/19)*2</f>
        <v>96783.486315789472</v>
      </c>
      <c r="R63" s="315">
        <f>(AI63/19)*3</f>
        <v>145175.22947368422</v>
      </c>
      <c r="S63" s="315">
        <f>(AI63/19)*4</f>
        <v>193566.97263157894</v>
      </c>
      <c r="T63" s="315">
        <f>(AI63/19)*5</f>
        <v>241958.71578947367</v>
      </c>
      <c r="U63" s="316">
        <f>(AI63/19)*6</f>
        <v>290350.45894736843</v>
      </c>
      <c r="V63" s="315">
        <f>(AI63/19)*7</f>
        <v>338742.20210526313</v>
      </c>
      <c r="W63" s="315">
        <f>(AI63/19)*8</f>
        <v>387133.94526315789</v>
      </c>
      <c r="X63" s="315">
        <f>(AI63/19)*9</f>
        <v>435525.68842105265</v>
      </c>
      <c r="Y63" s="315">
        <f>(AI63/19)*10</f>
        <v>483917.43157894735</v>
      </c>
      <c r="Z63" s="315">
        <f>(AI63/19)*11</f>
        <v>532309.17473684205</v>
      </c>
      <c r="AA63" s="315">
        <f>(AI63/19)*12</f>
        <v>580700.91789473686</v>
      </c>
      <c r="AB63" s="315">
        <f>(AI63/19)*13</f>
        <v>629092.66105263156</v>
      </c>
      <c r="AC63" s="316">
        <f>(AI63/19)*14</f>
        <v>677484.40421052626</v>
      </c>
      <c r="AD63" s="315">
        <f>(AI63/19)*15</f>
        <v>725876.14736842108</v>
      </c>
      <c r="AE63" s="315">
        <f>(AI63/19)*16</f>
        <v>774267.89052631578</v>
      </c>
      <c r="AF63" s="315">
        <f>(AI63/19)*17</f>
        <v>822659.63368421048</v>
      </c>
      <c r="AG63" s="315">
        <f>(AI63/19)*18</f>
        <v>871051.3768421053</v>
      </c>
      <c r="AH63" s="315">
        <f>(AI63/19)*19</f>
        <v>919443.12</v>
      </c>
      <c r="AI63" s="383">
        <v>919443.12</v>
      </c>
      <c r="AJ63" s="384" t="s">
        <v>682</v>
      </c>
      <c r="AK63" s="328">
        <v>1.6E-2</v>
      </c>
      <c r="AL63" s="254" t="s">
        <v>683</v>
      </c>
      <c r="AM63" s="254" t="s">
        <v>684</v>
      </c>
      <c r="AN63" s="261" t="s">
        <v>243</v>
      </c>
      <c r="AO63" s="262" t="s">
        <v>322</v>
      </c>
      <c r="AP63" s="272" t="s">
        <v>681</v>
      </c>
      <c r="AQ63" s="272" t="s">
        <v>172</v>
      </c>
      <c r="AR63" s="264" t="s">
        <v>85</v>
      </c>
      <c r="AS63" s="261"/>
      <c r="AT63" s="272">
        <v>0</v>
      </c>
      <c r="AU63" s="272">
        <v>2018</v>
      </c>
      <c r="AV63" s="365">
        <v>43831</v>
      </c>
      <c r="AW63" s="256">
        <v>50770</v>
      </c>
      <c r="AX63" s="318"/>
      <c r="AY63" s="315">
        <f>(BR63/19)*1</f>
        <v>72374.174210526326</v>
      </c>
      <c r="AZ63" s="315">
        <f>(BR63/19)*2</f>
        <v>144748.34842105265</v>
      </c>
      <c r="BA63" s="315">
        <f>(BR63/19)*3</f>
        <v>217122.52263157896</v>
      </c>
      <c r="BB63" s="315">
        <f>(BR63/19)*4</f>
        <v>289496.6968421053</v>
      </c>
      <c r="BC63" s="315">
        <f>(BR63/19)*5</f>
        <v>361870.87105263164</v>
      </c>
      <c r="BD63" s="316">
        <f>(BR63/19)*6</f>
        <v>434245.04526315792</v>
      </c>
      <c r="BE63" s="315">
        <f>(BR63/19)*7</f>
        <v>506619.21947368426</v>
      </c>
      <c r="BF63" s="315">
        <f>(BR63/19)*8</f>
        <v>578993.3936842106</v>
      </c>
      <c r="BG63" s="315">
        <f>(BR63/19)*9</f>
        <v>651367.56789473689</v>
      </c>
      <c r="BH63" s="315">
        <f>(BR63/19)*10</f>
        <v>723741.74210526329</v>
      </c>
      <c r="BI63" s="315">
        <f>(BR63/19)*11</f>
        <v>796115.91631578957</v>
      </c>
      <c r="BJ63" s="315">
        <f>(BR63/19)*12</f>
        <v>868490.09052631585</v>
      </c>
      <c r="BK63" s="315">
        <f>(BR63/19)*13</f>
        <v>940864.26473684225</v>
      </c>
      <c r="BL63" s="316">
        <f>(BR63/19)*14</f>
        <v>1013238.4389473685</v>
      </c>
      <c r="BM63" s="315">
        <f>(BR63/19)*15</f>
        <v>1085612.6131578949</v>
      </c>
      <c r="BN63" s="315">
        <f>(BR63/19)*16</f>
        <v>1157986.7873684212</v>
      </c>
      <c r="BO63" s="315">
        <f>(BR63/19)*17</f>
        <v>1230360.9615789475</v>
      </c>
      <c r="BP63" s="315">
        <f>(BR63/19)*18</f>
        <v>1302735.1357894738</v>
      </c>
      <c r="BQ63" s="315">
        <f>(BR63/19)*19</f>
        <v>1375109.3100000003</v>
      </c>
      <c r="BR63" s="383">
        <v>1375109.31</v>
      </c>
      <c r="BS63" s="266">
        <v>0</v>
      </c>
      <c r="BT63" s="266">
        <v>0</v>
      </c>
      <c r="BU63" s="266"/>
      <c r="BV63" s="271"/>
      <c r="BW63" s="266">
        <v>0</v>
      </c>
      <c r="BX63" s="266">
        <v>0</v>
      </c>
      <c r="BY63" s="266"/>
      <c r="BZ63" s="271"/>
      <c r="CA63" s="266">
        <v>0</v>
      </c>
      <c r="CB63" s="266">
        <v>0</v>
      </c>
      <c r="CC63" s="266"/>
      <c r="CD63" s="271"/>
      <c r="CE63" s="266">
        <v>0</v>
      </c>
      <c r="CF63" s="266">
        <v>0</v>
      </c>
      <c r="CG63" s="266"/>
      <c r="CH63" s="271"/>
      <c r="CI63" s="266">
        <v>0</v>
      </c>
      <c r="CJ63" s="266">
        <v>0</v>
      </c>
      <c r="CK63" s="266"/>
      <c r="CL63" s="271"/>
      <c r="CM63" s="266">
        <v>0</v>
      </c>
      <c r="CN63" s="266">
        <v>0</v>
      </c>
      <c r="CO63" s="266"/>
      <c r="CP63" s="271"/>
      <c r="CQ63" s="266">
        <v>0</v>
      </c>
      <c r="CR63" s="266">
        <v>0</v>
      </c>
      <c r="CS63" s="266"/>
      <c r="CT63" s="271"/>
      <c r="CU63" s="266">
        <v>0</v>
      </c>
      <c r="CV63" s="266">
        <v>0</v>
      </c>
      <c r="CW63" s="266"/>
      <c r="CX63" s="271"/>
      <c r="CY63" s="266">
        <v>0</v>
      </c>
      <c r="CZ63" s="266">
        <v>0</v>
      </c>
      <c r="DA63" s="266"/>
      <c r="DB63" s="271"/>
      <c r="DC63" s="266">
        <v>0</v>
      </c>
      <c r="DD63" s="266">
        <v>0</v>
      </c>
      <c r="DE63" s="266"/>
      <c r="DF63" s="271"/>
      <c r="DG63" s="266">
        <v>0</v>
      </c>
      <c r="DH63" s="266">
        <v>0</v>
      </c>
      <c r="DI63" s="266"/>
      <c r="DJ63" s="271"/>
      <c r="DK63" s="266">
        <v>0</v>
      </c>
      <c r="DL63" s="266">
        <v>0</v>
      </c>
      <c r="DM63" s="266"/>
      <c r="DN63" s="271"/>
      <c r="DO63" s="266">
        <v>0</v>
      </c>
      <c r="DP63" s="266">
        <v>0</v>
      </c>
      <c r="DQ63" s="266"/>
      <c r="DR63" s="271"/>
      <c r="DS63" s="266">
        <v>0</v>
      </c>
      <c r="DT63" s="266">
        <v>0</v>
      </c>
      <c r="DU63" s="266"/>
      <c r="DV63" s="271"/>
      <c r="DW63" s="266">
        <v>0</v>
      </c>
      <c r="DX63" s="266">
        <v>0</v>
      </c>
      <c r="DY63" s="266"/>
      <c r="DZ63" s="271"/>
      <c r="EA63" s="266">
        <v>0</v>
      </c>
      <c r="EB63" s="266">
        <v>0</v>
      </c>
      <c r="EC63" s="266"/>
      <c r="ED63" s="271"/>
      <c r="EE63" s="266">
        <v>0</v>
      </c>
      <c r="EF63" s="266">
        <v>0</v>
      </c>
      <c r="EG63" s="266"/>
      <c r="EH63" s="271"/>
      <c r="EI63" s="266">
        <v>0</v>
      </c>
      <c r="EJ63" s="266">
        <v>0</v>
      </c>
      <c r="EK63" s="266"/>
      <c r="EL63" s="271"/>
      <c r="EM63" s="266">
        <v>0</v>
      </c>
      <c r="EN63" s="266">
        <v>0</v>
      </c>
      <c r="EO63" s="266"/>
      <c r="EP63" s="271"/>
      <c r="EQ63" s="266">
        <v>0</v>
      </c>
      <c r="ER63" s="266">
        <v>0</v>
      </c>
      <c r="ES63" s="266"/>
      <c r="ET63" s="271"/>
      <c r="EU63" s="266">
        <v>0</v>
      </c>
      <c r="EV63" s="275" t="s">
        <v>665</v>
      </c>
      <c r="EW63" s="275" t="s">
        <v>666</v>
      </c>
      <c r="EX63" s="275" t="s">
        <v>667</v>
      </c>
      <c r="EY63" s="275" t="s">
        <v>668</v>
      </c>
      <c r="EZ63" s="275" t="s">
        <v>669</v>
      </c>
      <c r="FA63" s="275" t="s">
        <v>670</v>
      </c>
      <c r="FB63" s="275" t="s">
        <v>875</v>
      </c>
      <c r="FC63" s="275" t="s">
        <v>933</v>
      </c>
      <c r="FD63" s="275" t="s">
        <v>939</v>
      </c>
      <c r="FE63" s="275" t="s">
        <v>940</v>
      </c>
      <c r="FF63" s="275" t="s">
        <v>941</v>
      </c>
      <c r="FG63" s="330" t="s">
        <v>942</v>
      </c>
      <c r="FH63" s="351" t="s">
        <v>703</v>
      </c>
    </row>
    <row r="64" spans="1:164" s="50" customFormat="1" ht="162.75" customHeight="1" thickBot="1">
      <c r="A64" s="385" t="s">
        <v>569</v>
      </c>
      <c r="B64" s="386"/>
      <c r="C64" s="387" t="s">
        <v>680</v>
      </c>
      <c r="D64" s="388"/>
      <c r="E64" s="389" t="s">
        <v>797</v>
      </c>
      <c r="F64" s="389" t="s">
        <v>679</v>
      </c>
      <c r="G64" s="390" t="s">
        <v>681</v>
      </c>
      <c r="H64" s="390" t="s">
        <v>172</v>
      </c>
      <c r="I64" s="391" t="s">
        <v>85</v>
      </c>
      <c r="J64" s="391"/>
      <c r="K64" s="390">
        <v>0</v>
      </c>
      <c r="L64" s="390">
        <v>2018</v>
      </c>
      <c r="M64" s="392">
        <v>43831</v>
      </c>
      <c r="N64" s="392">
        <v>50770</v>
      </c>
      <c r="O64" s="393"/>
      <c r="P64" s="394">
        <f>(AI64/19)*1</f>
        <v>48391.743157894736</v>
      </c>
      <c r="Q64" s="394">
        <f>(AI64/19)*2</f>
        <v>96783.486315789472</v>
      </c>
      <c r="R64" s="394">
        <f>(AI64/19)*3</f>
        <v>145175.22947368422</v>
      </c>
      <c r="S64" s="394">
        <f>(AI64/19)*4</f>
        <v>193566.97263157894</v>
      </c>
      <c r="T64" s="394">
        <f>(AI64/19)*5</f>
        <v>241958.71578947367</v>
      </c>
      <c r="U64" s="395">
        <f>(AI64/19)*6</f>
        <v>290350.45894736843</v>
      </c>
      <c r="V64" s="394">
        <f>(AI64/19)*7</f>
        <v>338742.20210526313</v>
      </c>
      <c r="W64" s="394">
        <f>(AI64/19)*8</f>
        <v>387133.94526315789</v>
      </c>
      <c r="X64" s="394">
        <f>(AI64/19)*9</f>
        <v>435525.68842105265</v>
      </c>
      <c r="Y64" s="394">
        <f>(AI64/19)*10</f>
        <v>483917.43157894735</v>
      </c>
      <c r="Z64" s="394">
        <f>(AI64/19)*11</f>
        <v>532309.17473684205</v>
      </c>
      <c r="AA64" s="394">
        <f>(AI64/19)*12</f>
        <v>580700.91789473686</v>
      </c>
      <c r="AB64" s="394">
        <f>(AI64/19)*13</f>
        <v>629092.66105263156</v>
      </c>
      <c r="AC64" s="395">
        <f>(AI64/19)*14</f>
        <v>677484.40421052626</v>
      </c>
      <c r="AD64" s="394">
        <f>(AI64/19)*15</f>
        <v>725876.14736842108</v>
      </c>
      <c r="AE64" s="394">
        <f>(AI64/19)*16</f>
        <v>774267.89052631578</v>
      </c>
      <c r="AF64" s="394">
        <f>(AI64/19)*17</f>
        <v>822659.63368421048</v>
      </c>
      <c r="AG64" s="394">
        <f>(AI64/19)*18</f>
        <v>871051.3768421053</v>
      </c>
      <c r="AH64" s="394">
        <f>(AI64/19)*19</f>
        <v>919443.12</v>
      </c>
      <c r="AI64" s="396">
        <v>919443.12</v>
      </c>
      <c r="AJ64" s="397" t="s">
        <v>686</v>
      </c>
      <c r="AK64" s="398">
        <v>1.6E-2</v>
      </c>
      <c r="AL64" s="389" t="s">
        <v>687</v>
      </c>
      <c r="AM64" s="399" t="s">
        <v>685</v>
      </c>
      <c r="AN64" s="391" t="s">
        <v>243</v>
      </c>
      <c r="AO64" s="400" t="s">
        <v>322</v>
      </c>
      <c r="AP64" s="390" t="s">
        <v>205</v>
      </c>
      <c r="AQ64" s="390" t="s">
        <v>172</v>
      </c>
      <c r="AR64" s="389" t="s">
        <v>85</v>
      </c>
      <c r="AS64" s="391"/>
      <c r="AT64" s="390">
        <v>0</v>
      </c>
      <c r="AU64" s="390">
        <v>2018</v>
      </c>
      <c r="AV64" s="401">
        <v>43831</v>
      </c>
      <c r="AW64" s="402">
        <v>50770</v>
      </c>
      <c r="AX64" s="393"/>
      <c r="AY64" s="394">
        <f>(BR64/19)*1</f>
        <v>48391.743157894736</v>
      </c>
      <c r="AZ64" s="394">
        <f>(BR64/19)*2</f>
        <v>96783.486315789472</v>
      </c>
      <c r="BA64" s="394">
        <f>(BR64/19)*3</f>
        <v>145175.22947368422</v>
      </c>
      <c r="BB64" s="394">
        <f>(BR64/19)*4</f>
        <v>193566.97263157894</v>
      </c>
      <c r="BC64" s="394">
        <f>(BR64/19)*5</f>
        <v>241958.71578947367</v>
      </c>
      <c r="BD64" s="395">
        <f>(BR64/19)*6</f>
        <v>290350.45894736843</v>
      </c>
      <c r="BE64" s="394">
        <f>(BR64/19)*7</f>
        <v>338742.20210526313</v>
      </c>
      <c r="BF64" s="394">
        <f>(BR64/19)*8</f>
        <v>387133.94526315789</v>
      </c>
      <c r="BG64" s="394">
        <f>(BR64/19)*9</f>
        <v>435525.68842105265</v>
      </c>
      <c r="BH64" s="394">
        <f>(BR64/19)*10</f>
        <v>483917.43157894735</v>
      </c>
      <c r="BI64" s="394">
        <f>(BR64/19)*11</f>
        <v>532309.17473684205</v>
      </c>
      <c r="BJ64" s="394">
        <f>(BR64/19)*12</f>
        <v>580700.91789473686</v>
      </c>
      <c r="BK64" s="394">
        <f>(BR64/19)*13</f>
        <v>629092.66105263156</v>
      </c>
      <c r="BL64" s="395">
        <f>(BR64/19)*14</f>
        <v>677484.40421052626</v>
      </c>
      <c r="BM64" s="394">
        <f>(BR64/19)*15</f>
        <v>725876.14736842108</v>
      </c>
      <c r="BN64" s="394">
        <f>(BR64/19)*16</f>
        <v>774267.89052631578</v>
      </c>
      <c r="BO64" s="394">
        <f>(BR64/19)*17</f>
        <v>822659.63368421048</v>
      </c>
      <c r="BP64" s="394">
        <f>(BR64/19)*18</f>
        <v>871051.3768421053</v>
      </c>
      <c r="BQ64" s="394">
        <f>(BR64/19)*19</f>
        <v>919443.12</v>
      </c>
      <c r="BR64" s="396">
        <v>919443.12</v>
      </c>
      <c r="BS64" s="403">
        <v>0</v>
      </c>
      <c r="BT64" s="403">
        <v>0</v>
      </c>
      <c r="BU64" s="403"/>
      <c r="BV64" s="386"/>
      <c r="BW64" s="403">
        <v>0</v>
      </c>
      <c r="BX64" s="403">
        <v>0</v>
      </c>
      <c r="BY64" s="403"/>
      <c r="BZ64" s="386"/>
      <c r="CA64" s="403">
        <v>0</v>
      </c>
      <c r="CB64" s="403">
        <v>0</v>
      </c>
      <c r="CC64" s="403"/>
      <c r="CD64" s="386"/>
      <c r="CE64" s="403">
        <v>0</v>
      </c>
      <c r="CF64" s="403">
        <v>0</v>
      </c>
      <c r="CG64" s="403"/>
      <c r="CH64" s="386"/>
      <c r="CI64" s="403">
        <v>0</v>
      </c>
      <c r="CJ64" s="403">
        <v>0</v>
      </c>
      <c r="CK64" s="403"/>
      <c r="CL64" s="386"/>
      <c r="CM64" s="403">
        <v>0</v>
      </c>
      <c r="CN64" s="403">
        <v>0</v>
      </c>
      <c r="CO64" s="403"/>
      <c r="CP64" s="386"/>
      <c r="CQ64" s="403">
        <v>0</v>
      </c>
      <c r="CR64" s="403">
        <v>0</v>
      </c>
      <c r="CS64" s="403"/>
      <c r="CT64" s="386"/>
      <c r="CU64" s="403">
        <v>0</v>
      </c>
      <c r="CV64" s="403">
        <v>0</v>
      </c>
      <c r="CW64" s="403"/>
      <c r="CX64" s="386"/>
      <c r="CY64" s="403">
        <v>0</v>
      </c>
      <c r="CZ64" s="403">
        <v>0</v>
      </c>
      <c r="DA64" s="403"/>
      <c r="DB64" s="386"/>
      <c r="DC64" s="403">
        <v>0</v>
      </c>
      <c r="DD64" s="403">
        <v>0</v>
      </c>
      <c r="DE64" s="403"/>
      <c r="DF64" s="386"/>
      <c r="DG64" s="403">
        <v>0</v>
      </c>
      <c r="DH64" s="403">
        <v>0</v>
      </c>
      <c r="DI64" s="403"/>
      <c r="DJ64" s="386"/>
      <c r="DK64" s="403">
        <v>0</v>
      </c>
      <c r="DL64" s="403">
        <v>0</v>
      </c>
      <c r="DM64" s="403"/>
      <c r="DN64" s="386"/>
      <c r="DO64" s="403">
        <v>0</v>
      </c>
      <c r="DP64" s="403">
        <v>0</v>
      </c>
      <c r="DQ64" s="403"/>
      <c r="DR64" s="386"/>
      <c r="DS64" s="403">
        <v>0</v>
      </c>
      <c r="DT64" s="403">
        <v>0</v>
      </c>
      <c r="DU64" s="403"/>
      <c r="DV64" s="386"/>
      <c r="DW64" s="403">
        <v>0</v>
      </c>
      <c r="DX64" s="403">
        <v>0</v>
      </c>
      <c r="DY64" s="403"/>
      <c r="DZ64" s="386"/>
      <c r="EA64" s="403">
        <v>0</v>
      </c>
      <c r="EB64" s="403">
        <v>0</v>
      </c>
      <c r="EC64" s="403"/>
      <c r="ED64" s="386"/>
      <c r="EE64" s="403">
        <v>0</v>
      </c>
      <c r="EF64" s="403">
        <v>0</v>
      </c>
      <c r="EG64" s="403"/>
      <c r="EH64" s="386"/>
      <c r="EI64" s="403">
        <v>0</v>
      </c>
      <c r="EJ64" s="403">
        <v>0</v>
      </c>
      <c r="EK64" s="403"/>
      <c r="EL64" s="386"/>
      <c r="EM64" s="403">
        <v>0</v>
      </c>
      <c r="EN64" s="403">
        <v>0</v>
      </c>
      <c r="EO64" s="403"/>
      <c r="EP64" s="386"/>
      <c r="EQ64" s="403">
        <v>0</v>
      </c>
      <c r="ER64" s="403">
        <v>0</v>
      </c>
      <c r="ES64" s="403"/>
      <c r="ET64" s="386"/>
      <c r="EU64" s="403">
        <v>0</v>
      </c>
      <c r="EV64" s="404" t="s">
        <v>665</v>
      </c>
      <c r="EW64" s="404" t="s">
        <v>666</v>
      </c>
      <c r="EX64" s="404" t="s">
        <v>667</v>
      </c>
      <c r="EY64" s="404" t="s">
        <v>668</v>
      </c>
      <c r="EZ64" s="404" t="s">
        <v>669</v>
      </c>
      <c r="FA64" s="404" t="s">
        <v>670</v>
      </c>
      <c r="FB64" s="275" t="s">
        <v>875</v>
      </c>
      <c r="FC64" s="275" t="s">
        <v>933</v>
      </c>
      <c r="FD64" s="275" t="s">
        <v>939</v>
      </c>
      <c r="FE64" s="275" t="s">
        <v>940</v>
      </c>
      <c r="FF64" s="275" t="s">
        <v>941</v>
      </c>
      <c r="FG64" s="330" t="s">
        <v>943</v>
      </c>
      <c r="FH64" s="351" t="s">
        <v>703</v>
      </c>
    </row>
    <row r="65" spans="1:163">
      <c r="A65" s="53"/>
      <c r="B65" s="172">
        <f>SUM(B15:B64)</f>
        <v>1</v>
      </c>
      <c r="C65" s="52"/>
      <c r="D65" s="55"/>
      <c r="E65" s="52"/>
      <c r="F65" s="56"/>
      <c r="G65" s="52"/>
      <c r="H65" s="54"/>
      <c r="I65" s="54"/>
      <c r="J65" s="54"/>
      <c r="K65" s="54"/>
      <c r="L65" s="54"/>
      <c r="M65" s="52"/>
      <c r="N65" s="52"/>
      <c r="O65" s="65"/>
      <c r="P65" s="65"/>
      <c r="Q65" s="53"/>
      <c r="R65" s="53"/>
      <c r="S65" s="53"/>
      <c r="T65" s="53"/>
      <c r="U65" s="53"/>
      <c r="V65" s="53"/>
      <c r="W65" s="53"/>
      <c r="X65" s="53"/>
      <c r="Y65" s="53"/>
      <c r="Z65" s="53"/>
      <c r="AA65" s="53"/>
      <c r="AB65" s="53"/>
      <c r="AC65" s="53"/>
      <c r="AD65" s="53"/>
      <c r="AE65" s="53"/>
      <c r="AF65" s="53"/>
      <c r="AG65" s="53"/>
      <c r="AH65" s="53"/>
      <c r="AI65" s="53"/>
      <c r="AJ65" s="52"/>
      <c r="AK65" s="163">
        <f>SUM(AK15:AK64)</f>
        <v>1.0001000000000007</v>
      </c>
      <c r="AL65" s="163">
        <f t="shared" ref="AL65:DF65" si="3">SUM(AL15:AL64)</f>
        <v>0</v>
      </c>
      <c r="AM65" s="163">
        <f t="shared" si="3"/>
        <v>0</v>
      </c>
      <c r="AN65" s="163">
        <f t="shared" si="3"/>
        <v>0</v>
      </c>
      <c r="AO65" s="163">
        <f t="shared" si="3"/>
        <v>0</v>
      </c>
      <c r="AP65" s="163">
        <f t="shared" si="3"/>
        <v>0</v>
      </c>
      <c r="AQ65" s="163">
        <f t="shared" si="3"/>
        <v>0</v>
      </c>
      <c r="AR65" s="163">
        <f t="shared" si="3"/>
        <v>0</v>
      </c>
      <c r="AS65" s="163">
        <f t="shared" si="3"/>
        <v>0</v>
      </c>
      <c r="AT65" s="163">
        <f t="shared" si="3"/>
        <v>23.87</v>
      </c>
      <c r="AU65" s="163">
        <f t="shared" si="3"/>
        <v>100898</v>
      </c>
      <c r="AV65" s="163">
        <f t="shared" si="3"/>
        <v>2191062</v>
      </c>
      <c r="AW65" s="163">
        <f t="shared" si="3"/>
        <v>2487370</v>
      </c>
      <c r="AX65" s="163">
        <f t="shared" si="3"/>
        <v>10</v>
      </c>
      <c r="AY65" s="163">
        <f t="shared" si="3"/>
        <v>7820391.4405263159</v>
      </c>
      <c r="AZ65" s="163">
        <f t="shared" si="3"/>
        <v>15640708.681052631</v>
      </c>
      <c r="BA65" s="163">
        <f t="shared" si="3"/>
        <v>23461044.921578947</v>
      </c>
      <c r="BB65" s="163">
        <f t="shared" si="3"/>
        <v>31281380.162105262</v>
      </c>
      <c r="BC65" s="163">
        <f t="shared" si="3"/>
        <v>39101715.202631578</v>
      </c>
      <c r="BD65" s="163">
        <f t="shared" si="3"/>
        <v>46922040.143157892</v>
      </c>
      <c r="BE65" s="163">
        <f t="shared" si="3"/>
        <v>54742374.833684213</v>
      </c>
      <c r="BF65" s="163">
        <f t="shared" si="3"/>
        <v>62562709.52421052</v>
      </c>
      <c r="BG65" s="163">
        <f t="shared" si="3"/>
        <v>70383044.214736864</v>
      </c>
      <c r="BH65" s="163">
        <f t="shared" si="3"/>
        <v>78203378.905263156</v>
      </c>
      <c r="BI65" s="163">
        <f t="shared" si="3"/>
        <v>86023713.595789477</v>
      </c>
      <c r="BJ65" s="163">
        <f t="shared" si="3"/>
        <v>93844048.286315784</v>
      </c>
      <c r="BK65" s="163">
        <f t="shared" si="3"/>
        <v>101664382.97684212</v>
      </c>
      <c r="BL65" s="163">
        <f t="shared" si="3"/>
        <v>109484717.66736843</v>
      </c>
      <c r="BM65" s="163">
        <f t="shared" si="3"/>
        <v>117305052.35789475</v>
      </c>
      <c r="BN65" s="163">
        <f t="shared" si="3"/>
        <v>125125387.04842106</v>
      </c>
      <c r="BO65" s="163">
        <f t="shared" si="3"/>
        <v>132945721.73894739</v>
      </c>
      <c r="BP65" s="163">
        <f t="shared" si="3"/>
        <v>140766056.42947373</v>
      </c>
      <c r="BQ65" s="163">
        <f t="shared" si="3"/>
        <v>148586391.12</v>
      </c>
      <c r="BR65" s="163">
        <f t="shared" si="3"/>
        <v>148586403.62</v>
      </c>
      <c r="BS65" s="165">
        <f t="shared" si="3"/>
        <v>267580133.33333334</v>
      </c>
      <c r="BT65" s="165">
        <f t="shared" si="3"/>
        <v>388570033</v>
      </c>
      <c r="BU65" s="165">
        <f t="shared" si="3"/>
        <v>0</v>
      </c>
      <c r="BV65" s="165">
        <f t="shared" si="3"/>
        <v>5320</v>
      </c>
      <c r="BW65" s="165">
        <f t="shared" si="3"/>
        <v>4605597940425.6123</v>
      </c>
      <c r="BX65" s="165">
        <f t="shared" si="3"/>
        <v>0</v>
      </c>
      <c r="BY65" s="165">
        <f t="shared" si="3"/>
        <v>0</v>
      </c>
      <c r="BZ65" s="165">
        <f t="shared" si="3"/>
        <v>5320</v>
      </c>
      <c r="CA65" s="165">
        <f t="shared" si="3"/>
        <v>4766793868340.5098</v>
      </c>
      <c r="CB65" s="165">
        <f t="shared" si="3"/>
        <v>0</v>
      </c>
      <c r="CC65" s="165">
        <f t="shared" si="3"/>
        <v>0</v>
      </c>
      <c r="CD65" s="165">
        <f t="shared" si="3"/>
        <v>5320</v>
      </c>
      <c r="CE65" s="165">
        <f t="shared" si="3"/>
        <v>4933631653732.4316</v>
      </c>
      <c r="CF65" s="165">
        <f t="shared" si="3"/>
        <v>0</v>
      </c>
      <c r="CG65" s="165">
        <f t="shared" si="3"/>
        <v>0</v>
      </c>
      <c r="CH65" s="165">
        <f t="shared" si="3"/>
        <v>5320</v>
      </c>
      <c r="CI65" s="165">
        <f t="shared" si="3"/>
        <v>5106308761613.0625</v>
      </c>
      <c r="CJ65" s="165">
        <f t="shared" si="3"/>
        <v>0</v>
      </c>
      <c r="CK65" s="165">
        <f t="shared" si="3"/>
        <v>0</v>
      </c>
      <c r="CL65" s="165">
        <f t="shared" si="3"/>
        <v>5320</v>
      </c>
      <c r="CM65" s="165">
        <f t="shared" si="3"/>
        <v>5284882513701.9004</v>
      </c>
      <c r="CN65" s="165">
        <f t="shared" si="3"/>
        <v>0</v>
      </c>
      <c r="CO65" s="165">
        <f t="shared" si="3"/>
        <v>0</v>
      </c>
      <c r="CP65" s="165">
        <f t="shared" si="3"/>
        <v>5320</v>
      </c>
      <c r="CQ65" s="165">
        <f t="shared" si="3"/>
        <v>2147084021906.2786</v>
      </c>
      <c r="CR65" s="165">
        <f t="shared" si="3"/>
        <v>0</v>
      </c>
      <c r="CS65" s="165">
        <f t="shared" si="3"/>
        <v>0</v>
      </c>
      <c r="CT65" s="165">
        <f t="shared" si="3"/>
        <v>5320</v>
      </c>
      <c r="CU65" s="165">
        <f t="shared" si="3"/>
        <v>2222231962672.998</v>
      </c>
      <c r="CV65" s="165">
        <f t="shared" si="3"/>
        <v>0</v>
      </c>
      <c r="CW65" s="165">
        <f t="shared" si="3"/>
        <v>0</v>
      </c>
      <c r="CX65" s="165">
        <f t="shared" si="3"/>
        <v>5320</v>
      </c>
      <c r="CY65" s="165">
        <f t="shared" si="3"/>
        <v>2300010081366.5527</v>
      </c>
      <c r="CZ65" s="165">
        <f t="shared" si="3"/>
        <v>0</v>
      </c>
      <c r="DA65" s="165">
        <f t="shared" si="3"/>
        <v>0</v>
      </c>
      <c r="DB65" s="165">
        <f t="shared" si="3"/>
        <v>5320</v>
      </c>
      <c r="DC65" s="165">
        <f t="shared" si="3"/>
        <v>2380510434214.3804</v>
      </c>
      <c r="DD65" s="165">
        <f t="shared" si="3"/>
        <v>0</v>
      </c>
      <c r="DE65" s="165">
        <f t="shared" si="3"/>
        <v>0</v>
      </c>
      <c r="DF65" s="165">
        <f t="shared" si="3"/>
        <v>5320</v>
      </c>
      <c r="DG65" s="165">
        <f t="shared" ref="DG65:EU65" si="4">SUM(DG15:DG64)</f>
        <v>2463828299411.8823</v>
      </c>
      <c r="DH65" s="165">
        <f t="shared" si="4"/>
        <v>0</v>
      </c>
      <c r="DI65" s="165">
        <f t="shared" si="4"/>
        <v>0</v>
      </c>
      <c r="DJ65" s="165">
        <f t="shared" si="4"/>
        <v>5320</v>
      </c>
      <c r="DK65" s="165">
        <f t="shared" si="4"/>
        <v>2550062289891.2993</v>
      </c>
      <c r="DL65" s="165">
        <f t="shared" si="4"/>
        <v>0</v>
      </c>
      <c r="DM65" s="165">
        <f t="shared" si="4"/>
        <v>0</v>
      </c>
      <c r="DN65" s="165">
        <f t="shared" si="4"/>
        <v>5320</v>
      </c>
      <c r="DO65" s="165">
        <f t="shared" si="4"/>
        <v>2639314470037.4946</v>
      </c>
      <c r="DP65" s="165">
        <f t="shared" si="4"/>
        <v>0</v>
      </c>
      <c r="DQ65" s="165">
        <f t="shared" si="4"/>
        <v>0</v>
      </c>
      <c r="DR65" s="165">
        <f t="shared" si="4"/>
        <v>5320</v>
      </c>
      <c r="DS65" s="165">
        <f t="shared" si="4"/>
        <v>2731690476488.8052</v>
      </c>
      <c r="DT65" s="165">
        <f t="shared" si="4"/>
        <v>0</v>
      </c>
      <c r="DU65" s="165">
        <f t="shared" si="4"/>
        <v>0</v>
      </c>
      <c r="DV65" s="165">
        <f t="shared" si="4"/>
        <v>5320</v>
      </c>
      <c r="DW65" s="165">
        <f t="shared" si="4"/>
        <v>2827299643165.9155</v>
      </c>
      <c r="DX65" s="165">
        <f t="shared" si="4"/>
        <v>0</v>
      </c>
      <c r="DY65" s="165">
        <f t="shared" si="4"/>
        <v>0</v>
      </c>
      <c r="DZ65" s="165">
        <f t="shared" si="4"/>
        <v>5320</v>
      </c>
      <c r="EA65" s="165">
        <f t="shared" si="4"/>
        <v>2926255130676.7222</v>
      </c>
      <c r="EB65" s="165">
        <f t="shared" si="4"/>
        <v>0</v>
      </c>
      <c r="EC65" s="165">
        <f t="shared" si="4"/>
        <v>0</v>
      </c>
      <c r="ED65" s="165">
        <f t="shared" si="4"/>
        <v>5320</v>
      </c>
      <c r="EE65" s="165">
        <f t="shared" si="4"/>
        <v>3028674060250.4072</v>
      </c>
      <c r="EF65" s="165">
        <f t="shared" si="4"/>
        <v>0</v>
      </c>
      <c r="EG65" s="165">
        <f t="shared" si="4"/>
        <v>0</v>
      </c>
      <c r="EH65" s="165">
        <f t="shared" si="4"/>
        <v>5320</v>
      </c>
      <c r="EI65" s="165">
        <f t="shared" si="4"/>
        <v>3134677652359.1685</v>
      </c>
      <c r="EJ65" s="165">
        <f t="shared" si="4"/>
        <v>0</v>
      </c>
      <c r="EK65" s="165">
        <f t="shared" si="4"/>
        <v>0</v>
      </c>
      <c r="EL65" s="165">
        <f t="shared" si="4"/>
        <v>5320</v>
      </c>
      <c r="EM65" s="165">
        <f t="shared" si="4"/>
        <v>3244391370191.7397</v>
      </c>
      <c r="EN65" s="165">
        <f t="shared" si="4"/>
        <v>0</v>
      </c>
      <c r="EO65" s="165">
        <f t="shared" si="4"/>
        <v>0</v>
      </c>
      <c r="EP65" s="165">
        <f t="shared" si="4"/>
        <v>5320</v>
      </c>
      <c r="EQ65" s="165">
        <f t="shared" si="4"/>
        <v>3357945068148.4512</v>
      </c>
      <c r="ER65" s="165">
        <f t="shared" si="4"/>
        <v>0</v>
      </c>
      <c r="ES65" s="165">
        <f t="shared" si="4"/>
        <v>0</v>
      </c>
      <c r="ET65" s="165">
        <f t="shared" si="4"/>
        <v>5320</v>
      </c>
      <c r="EU65" s="165">
        <f t="shared" si="4"/>
        <v>45298318484644.43</v>
      </c>
      <c r="EV65" s="55"/>
      <c r="EW65" s="55"/>
      <c r="EX65" s="56"/>
      <c r="EY65" s="56"/>
      <c r="EZ65" s="56"/>
      <c r="FA65" s="55"/>
      <c r="FB65" s="55"/>
      <c r="FC65" s="55"/>
      <c r="FD65" s="55"/>
      <c r="FE65" s="55"/>
      <c r="FF65" s="55"/>
      <c r="FG65" s="55"/>
    </row>
    <row r="66" spans="1:163">
      <c r="A66" s="12" t="s">
        <v>208</v>
      </c>
    </row>
  </sheetData>
  <sheetProtection algorithmName="SHA-512" hashValue="wUL9DYuGLPHTBgOsXdA+CYoX09qIcMppqzZzzFRSLU1YL98588wG341gh1v28TfXl2DUYsC0d9OEJF1jyr7kLA==" saltValue="lNIJzvafbhH865CLM+3V1A==" spinCount="100000" sheet="1" objects="1" scenarios="1"/>
  <autoFilter ref="A1:FH6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2" showButton="0"/>
    <filterColumn colId="103" showButton="0"/>
    <filterColumn colId="104" showButton="0"/>
    <filterColumn colId="105" showButton="0"/>
    <filterColumn colId="106" showButton="0"/>
    <filterColumn colId="107" showButton="0"/>
    <filterColumn colId="108" showButton="0"/>
    <filterColumn colId="109" showButton="0"/>
    <filterColumn colId="110" showButton="0"/>
    <filterColumn colId="111" showButton="0"/>
    <filterColumn colId="112" showButton="0"/>
    <filterColumn colId="113" showButton="0"/>
    <filterColumn colId="114" showButton="0"/>
    <filterColumn colId="115" showButton="0"/>
    <filterColumn colId="116" showButton="0"/>
    <filterColumn colId="117" showButton="0"/>
    <filterColumn colId="118" showButton="0"/>
    <filterColumn colId="119" showButton="0"/>
    <filterColumn colId="120" showButton="0"/>
    <filterColumn colId="121" showButton="0"/>
    <filterColumn colId="122" showButton="0"/>
    <filterColumn colId="123" showButton="0"/>
    <filterColumn colId="124" showButton="0"/>
    <filterColumn colId="125" showButton="0"/>
    <filterColumn colId="126" showButton="0"/>
    <filterColumn colId="127" showButton="0"/>
    <filterColumn colId="128" showButton="0"/>
    <filterColumn colId="129" showButton="0"/>
    <filterColumn colId="130" showButton="0"/>
    <filterColumn colId="131" showButton="0"/>
    <filterColumn colId="132" showButton="0"/>
    <filterColumn colId="133" showButton="0"/>
    <filterColumn colId="134" showButton="0"/>
    <filterColumn colId="135" showButton="0"/>
    <filterColumn colId="136" showButton="0"/>
    <filterColumn colId="137" showButton="0"/>
    <filterColumn colId="138" showButton="0"/>
    <filterColumn colId="139" showButton="0"/>
    <filterColumn colId="140" showButton="0"/>
    <filterColumn colId="141" showButton="0"/>
    <filterColumn colId="142" showButton="0"/>
    <filterColumn colId="143" showButton="0"/>
    <filterColumn colId="144" showButton="0"/>
    <filterColumn colId="145" showButton="0"/>
    <filterColumn colId="146" showButton="0"/>
    <filterColumn colId="147" showButton="0"/>
    <filterColumn colId="148" showButton="0"/>
    <filterColumn colId="149" showButton="0"/>
    <filterColumn colId="150" showButton="0"/>
    <filterColumn colId="151" showButton="0"/>
    <filterColumn colId="152" showButton="0"/>
    <filterColumn colId="153" showButton="0"/>
    <filterColumn colId="154" showButton="0"/>
    <filterColumn colId="155" showButton="0"/>
    <filterColumn colId="156" showButton="0"/>
    <filterColumn colId="157" showButton="0"/>
    <filterColumn colId="158" showButton="0"/>
    <filterColumn colId="159" showButton="0"/>
    <filterColumn colId="160" showButton="0"/>
    <filterColumn colId="161" showButton="0"/>
  </autoFilter>
  <mergeCells count="92">
    <mergeCell ref="FH13:FH14"/>
    <mergeCell ref="EF9:EI9"/>
    <mergeCell ref="EE13:EG13"/>
    <mergeCell ref="EI13:EK13"/>
    <mergeCell ref="EM13:EO13"/>
    <mergeCell ref="EQ13:ES13"/>
    <mergeCell ref="FA13:FA14"/>
    <mergeCell ref="EY13:EY14"/>
    <mergeCell ref="FF13:FF14"/>
    <mergeCell ref="DH9:DK9"/>
    <mergeCell ref="DG13:DI13"/>
    <mergeCell ref="DK13:DM13"/>
    <mergeCell ref="DO13:DQ13"/>
    <mergeCell ref="DT9:DW9"/>
    <mergeCell ref="DS13:DU13"/>
    <mergeCell ref="DW13:DY13"/>
    <mergeCell ref="CJ9:CM9"/>
    <mergeCell ref="CI13:CK13"/>
    <mergeCell ref="CM13:CO13"/>
    <mergeCell ref="CQ13:CS13"/>
    <mergeCell ref="CV9:CY9"/>
    <mergeCell ref="CU13:CW13"/>
    <mergeCell ref="CY13:DA13"/>
    <mergeCell ref="AN9:AQ9"/>
    <mergeCell ref="BX9:CA9"/>
    <mergeCell ref="BR12:BR14"/>
    <mergeCell ref="C13:C14"/>
    <mergeCell ref="AJ13:AJ14"/>
    <mergeCell ref="AJ12:AU12"/>
    <mergeCell ref="AK13:AK14"/>
    <mergeCell ref="AI13:AI14"/>
    <mergeCell ref="AT13:AU13"/>
    <mergeCell ref="AS13:AS14"/>
    <mergeCell ref="AO13:AO14"/>
    <mergeCell ref="AV12:AW13"/>
    <mergeCell ref="O13:AH13"/>
    <mergeCell ref="BS12:EU12"/>
    <mergeCell ref="BS13:BV13"/>
    <mergeCell ref="BW13:BY13"/>
    <mergeCell ref="A3:C3"/>
    <mergeCell ref="CB8:FG8"/>
    <mergeCell ref="D6:FG6"/>
    <mergeCell ref="D5:FG5"/>
    <mergeCell ref="D4:FG4"/>
    <mergeCell ref="D3:FG3"/>
    <mergeCell ref="BX8:CA8"/>
    <mergeCell ref="BS8:BV8"/>
    <mergeCell ref="K8:N8"/>
    <mergeCell ref="AN8:AQ8"/>
    <mergeCell ref="B7:E7"/>
    <mergeCell ref="B8:D8"/>
    <mergeCell ref="F8:J8"/>
    <mergeCell ref="A12:A14"/>
    <mergeCell ref="AL13:AL14"/>
    <mergeCell ref="AM13:AM14"/>
    <mergeCell ref="AP13:AP14"/>
    <mergeCell ref="J13:J14"/>
    <mergeCell ref="B12:B14"/>
    <mergeCell ref="AN13:AN14"/>
    <mergeCell ref="H13:H14"/>
    <mergeCell ref="C12:AI12"/>
    <mergeCell ref="K13:L13"/>
    <mergeCell ref="AQ13:AQ14"/>
    <mergeCell ref="E13:E14"/>
    <mergeCell ref="F13:F14"/>
    <mergeCell ref="D13:D14"/>
    <mergeCell ref="G13:G14"/>
    <mergeCell ref="I13:I14"/>
    <mergeCell ref="CA13:CC13"/>
    <mergeCell ref="AX12:BQ13"/>
    <mergeCell ref="EV13:EV14"/>
    <mergeCell ref="EW13:EW14"/>
    <mergeCell ref="EU13:EU14"/>
    <mergeCell ref="CE13:CG13"/>
    <mergeCell ref="DC13:DE13"/>
    <mergeCell ref="EA13:EC13"/>
    <mergeCell ref="A2:FG2"/>
    <mergeCell ref="A1:FG1"/>
    <mergeCell ref="G7:I7"/>
    <mergeCell ref="J7:FG7"/>
    <mergeCell ref="FB13:FB14"/>
    <mergeCell ref="FC13:FC14"/>
    <mergeCell ref="FD13:FD14"/>
    <mergeCell ref="FE13:FE14"/>
    <mergeCell ref="A11:FG11"/>
    <mergeCell ref="FG13:FG14"/>
    <mergeCell ref="FB12:FG12"/>
    <mergeCell ref="EZ13:EZ14"/>
    <mergeCell ref="M13:N13"/>
    <mergeCell ref="EX13:EX14"/>
    <mergeCell ref="AR13:AR14"/>
    <mergeCell ref="EV12:FA12"/>
  </mergeCells>
  <dataValidations xWindow="645" yWindow="544" count="68">
    <dataValidation allowBlank="1" showInputMessage="1" showErrorMessage="1" prompt="Escriba los objetivos específicos de la política._x000a__x000a_Tenga en cuenta que estos objetivos están ligados a las estrategias, ejes temáticos o líneas de acción definidos en la estructura programática de la política." sqref="A12:A14"/>
    <dataValidation allowBlank="1" showInputMessage="1" showErrorMessage="1" prompt="Defina la ponderación de cada objetivo de acuerdo a su nivel de importancia para el cumplimiento del objetivo general._x000a_Esta ponderación debe ser la sumatoria de la importancia relativa de los indicadores de resultado." sqref="B12:B14"/>
    <dataValidation allowBlank="1" showInputMessage="1" showErrorMessage="1" prompt="Escriba el nombre del indicador. _x000a_Debe evidenciar con precisión la propiedad a medir, y debe guardar coherencia con la fórmula de cálculo._x000a_Se pueden establecer más de un indicador de resultado." sqref="E13:E14"/>
    <dataValidation allowBlank="1" showInputMessage="1" showErrorMessage="1" prompt="Escriba la fórmula de cálculo del indicador. _x000a_Variables usadas para la medición del indicador, debe ser explicita la unidad de medida." sqref="F13:F14 AM13:AM14"/>
    <dataValidation allowBlank="1" showInputMessage="1" showErrorMessage="1" prompt="La ponderación de cada indicador estará definida de acuerdo a su nivel de importancia para el cumplimiento del objetivo general y como sumatoria de la ponderación otorgada a los indicadores de producto." sqref="D13:D14"/>
    <dataValidation allowBlank="1" showInputMessage="1" showErrorMessage="1" prompt="Marco de referencia cuantitativo de la situación actual que se pretende modificar._x000a_Debe estar expresada en la misma unidad de medida de la meta. Todos los indicadores que se van a medir deben tener línea base." sqref="AT13:AU13 K13:L13"/>
    <dataValidation allowBlank="1" showInputMessage="1" showErrorMessage="1" prompt="Escriba el valor de la meta para cada vigencia de forma acumulada._x000a__x000a_Elimine o adicione columnas de acuerdo al tiempo de ejecución de la política pública._x000a__x000a_Tenga en cuenta las fechas de inicio y finalización." sqref="AX12"/>
    <dataValidation allowBlank="1" showInputMessage="1" showErrorMessage="1" prompt="Totalice la meta de resultado a alcanzar al final de la vigencia de la política pública. Tenga en cuenta el tipo de anualización determinado." sqref="AI13:AI14"/>
    <dataValidation allowBlank="1" showInputMessage="1" showErrorMessage="1" prompt="Escriba el nombre del indicador. _x000a_Debe evidenciar con precisión la propiedad a medir, y debe guardar coherencia con la fórmula._x000a_Solo se puede tener un indicador por producto o acción." sqref="AL13:AL14"/>
    <dataValidation allowBlank="1" showInputMessage="1" showErrorMessage="1" prompt="Formato DD/MM/AAAA_x000a_Escriba la fecha de inicio de ejecución del producto._x000a_" sqref="AV14"/>
    <dataValidation type="date" allowBlank="1" showInputMessage="1" showErrorMessage="1" sqref="AV15:AW15">
      <formula1>36526</formula1>
      <formula2>58806</formula2>
    </dataValidation>
    <dataValidation allowBlank="1" showInputMessage="1" showErrorMessage="1" prompt="Formato DD/MM/AAAA_x000a_Escriba la fecha de finalización de ejecución del producto._x000a__x000a_" sqref="AW14"/>
    <dataValidation allowBlank="1" showInputMessage="1" showErrorMessage="1" prompt="Cifras en millones de pesos.  Corresponde al valor con el que se cuenta y se asigna a la implementación de la acción. _x000a_No necesariamente corresponderá al costo." sqref="BX14 CB14 CF14 CJ14 CN14 CR14 CV14 CZ14 DD14 DH14 DL14 DP14 DT14 DX14 EB14 EF14 EJ14 EN14 ER14"/>
    <dataValidation allowBlank="1" showInputMessage="1" showErrorMessage="1" prompt="Suma de los costos de cada vigencia durante la ejecución de la política pública." sqref="EU13:EU14"/>
    <dataValidation allowBlank="1" showInputMessage="1" showErrorMessage="1" prompt="Seleccione de la lista desplegable, la entidad responsable de la ejecución del producto o acción." sqref="EV13:EW14"/>
    <dataValidation allowBlank="1" showInputMessage="1" showErrorMessage="1" prompt="Escriba la Dirección, Subdirección, Grupo o Unidad responsable de la ejecución del producto o acción._x000a_Utilice nombres completos." sqref="EX13:EX14"/>
    <dataValidation allowBlank="1" showInputMessage="1" showErrorMessage="1" prompt="Escriba el nombre completo de la persona responsable de la ejecución del producto." sqref="EY13:EZ14"/>
    <dataValidation allowBlank="1" showInputMessage="1" showErrorMessage="1" prompt="Escriba el numero telefónico, número de extensión, correo electrónico de la persona de contacto relacionada en la columna anterior." sqref="FA13:FA14"/>
    <dataValidation type="whole" allowBlank="1" showInputMessage="1" showErrorMessage="1" sqref="B23:B43 B45:B65 B17:B21">
      <formula1>1</formula1>
      <formula2>100</formula2>
    </dataValidation>
    <dataValidation type="custom" allowBlank="1" showInputMessage="1" showErrorMessage="1" error="La celda es de solo texto" sqref="A45:A65 A23:A43">
      <formula1>ISTEXT(A23)</formula1>
    </dataValidation>
    <dataValidation type="custom" allowBlank="1" showInputMessage="1" showErrorMessage="1" error="La celda debe contener solo texto" sqref="EX65:EZ65 E65">
      <formula1>ISTEXT(E65)</formula1>
    </dataValidation>
    <dataValidation type="whole" allowBlank="1" showInputMessage="1" showErrorMessage="1" sqref="AU31 AU15 AU17:AU23 AU25:AU29 AU33:AU34 AU41 AU43:AU64 M56:N65">
      <formula1>2000</formula1>
      <formula2>500000000</formula2>
    </dataValidation>
    <dataValidation allowBlank="1" showInputMessage="1" showErrorMessage="1" prompt="Escriba el nombre de la Política Pública._x000a_Use mayúscula sostenida." sqref="A2"/>
    <dataValidation allowBlank="1" showInputMessage="1" showErrorMessage="1" prompt="Formato DD/MM/AAAA._x000a_Si es política pública vigente coloque la fecha de aprobación del acto administrativo._x000a_En caso que sean documentos CONPES D.C., la Secretaría Técnica coloca la fecha de aprobación." sqref="A4"/>
    <dataValidation allowBlank="1" showInputMessage="1" showErrorMessage="1" prompt="Formato DD/MM/AAAA._x000a_Esta casilla se utiliza en caso de modificación del plan de acción. Difiere de la casilla Fecha de corte de seguimiento." sqref="A5"/>
    <dataValidation allowBlank="1" showInputMessage="1" showErrorMessage="1" prompt="Formato DD/MM/AAAA_x000a_Reportar los avances de las acciones de la política y el cumplimiento de sus objetivos, de acuerdo a los cortes establecidos por el CONPES, diciembre y junio de cada año." sqref="A6"/>
    <dataValidation allowBlank="1" showInputMessage="1" showErrorMessage="1" prompt="Seleccione de la lista. Identifique los sectores corresponsables, utilice una columna para cada sector con su respectiva entidad." sqref="AW8 A8:A10 O8:P9 AM10"/>
    <dataValidation allowBlank="1" showInputMessage="1" showErrorMessage="1" prompt="Seleccione de la lista desplegable la entidad al que corresponde el documento CONPES D.C." sqref="BW8:BW10 AM8:AM9 O10 E8:E10 AW9:AW10 CI8:CI10 CU8:CU10 DG8:DG10 DS8:DS10 EE8:EE10"/>
    <dataValidation allowBlank="1" showInputMessage="1" showErrorMessage="1" prompt="Seleccione de la lista desplegable el sector líder de la política pública._x000a_" sqref="A7"/>
    <dataValidation allowBlank="1" showInputMessage="1" showErrorMessage="1" prompt="Seleccione de la lista desplegable la entidad líder de la política pública." sqref="F7"/>
    <dataValidation type="date" allowBlank="1" showInputMessage="1" showErrorMessage="1" sqref="B4:C6">
      <formula1>36526</formula1>
      <formula2>55153</formula2>
    </dataValidation>
    <dataValidation allowBlank="1" showInputMessage="1" showErrorMessage="1" prompt="Es la interpretación cuantitativa del objetivo de la intervención pública. _x000a_Escriba el valor de la meta para cada vigencia de forma acumulada._x000a_Elimine o adicione columnas de acuerdo al tiempo de ejecución de la política pública." sqref="O13"/>
    <dataValidation allowBlank="1" showInputMessage="1" showErrorMessage="1" prompt="Defina el Resultado que quiere alcanzar a través de la medición." sqref="C13:C14"/>
    <dataValidation type="custom" allowBlank="1" showInputMessage="1" showErrorMessage="1" sqref="C65 AJ65 C23:C34 AJ40">
      <formula1>ISTEXT(C23)</formula1>
    </dataValidation>
    <dataValidation allowBlank="1" showInputMessage="1" showErrorMessage="1" prompt="Defina el Producto que quiere alcanzar a través de la medición." sqref="AJ13:AJ14"/>
    <dataValidation allowBlank="1" showInputMessage="1" showErrorMessage="1" prompt="Aplica para documentos de política aprobados por el CONPES D.C." sqref="A3:C3"/>
    <dataValidation allowBlank="1" showInputMessage="1" showErrorMessage="1" prompt="Seleccione de la lista desplegable._x000a_Fórmula a través de la cual se acumulan los avances, de tal forma que sea posible determinar el avance del indicador. _x000a__x000a_" sqref="AQ13:AQ14 H13:H14"/>
    <dataValidation allowBlank="1" showInputMessage="1" showErrorMessage="1" prompt="Revisar si este indicador corresponde a un indicador del PDD. Tomarlo del listado de indicadores del plan que se encuentra en la caja de herramientas._x000a__x000a_" sqref="I13:I14 AR13:AR14"/>
    <dataValidation allowBlank="1" showInputMessage="1" showErrorMessage="1" prompt="Cifras en millones de pesos. Corresponde al valor de implementar la acción._x000a_Cifras en millones de pesos." sqref="BS14 BW14 CA14 CE14 CI14 CM14 CQ14 CU14 CY14 DC14 DG14 DK14 DO14 DS14 DW14 EA14 EE14 EI14 EM14 EQ14"/>
    <dataValidation allowBlank="1" showInputMessage="1" showErrorMessage="1" prompt="Cifras en millones de pesos. Corresponde al valor con el que se cuenta y se asigna a la implementación de la acción. _x000a_No necesariamente corresponderá al costo." sqref="BT14"/>
    <dataValidation allowBlank="1" showInputMessage="1" showErrorMessage="1" prompt="Totalice la meta de producto a alcanzar al final de la vigencia de la política pública. Tenga en cuenta el tipo de anualización determinado." sqref="BR12:BR14"/>
    <dataValidation allowBlank="1" showInputMessage="1" showErrorMessage="1" prompt="Indique los sectores separados por ; que son corresponsables en el cumplimiento del producto (indicador)" sqref="FB13:FB14"/>
    <dataValidation allowBlank="1" showInputMessage="1" showErrorMessage="1" prompt="Indique las entidades que son corresponsables con el cumplimiento del producto (indicador), separándolas con un ;" sqref="FC13:FC14"/>
    <dataValidation allowBlank="1" showInputMessage="1" showErrorMessage="1" prompt="Escriba la Dirección, Subdirección, Grupo o Unidad corresponsables de la ejecución del producto._x000a_Utilice nombres completos no abreviaciones." sqref="FD13:FD14"/>
    <dataValidation allowBlank="1" showInputMessage="1" showErrorMessage="1" prompt="Escriba el nombre completo de la persona corresponsable de la ejecución del producto, separados por ;." sqref="FE13:FE14"/>
    <dataValidation allowBlank="1" showInputMessage="1" showErrorMessage="1" prompt="Escriba el teléfono de contacto de las personas responsables de la ejecución del producto, separados por ;." sqref="FF13:FF14"/>
    <dataValidation allowBlank="1" showInputMessage="1" showErrorMessage="1" prompt="Escriba los correos electrónicos de las personas corresponsables de contacto relacionadas en la columna anterior." sqref="FG13:FG14"/>
    <dataValidation allowBlank="1" showInputMessage="1" showErrorMessage="1" prompt="Determine si el indicador responde a un enfoque (Derechos Humanos, Género, Diferencial, Poblacional, Ambiental y Territorial). Si responde a más de enfoque separelos por (;)" sqref="AP13:AP14"/>
    <dataValidation type="whole" allowBlank="1" showInputMessage="1" showErrorMessage="1" sqref="AT15 AT25:AT28 AT44:AT64">
      <formula1>0</formula1>
      <formula2>500000000</formula2>
    </dataValidation>
    <dataValidation type="list" allowBlank="1" showInputMessage="1" showErrorMessage="1" sqref="G65">
      <formula1>$B$3:$B$7</formula1>
    </dataValidation>
    <dataValidation type="custom" allowBlank="1" showInputMessage="1" showErrorMessage="1" prompt="Escriba el Objetivo general de la política pública." sqref="A11">
      <formula1>ISTEXT(A11)</formula1>
    </dataValidation>
    <dataValidation allowBlank="1" showInputMessage="1" showErrorMessage="1" prompt="Identifique el ODS a que le apunta el indicador de producto. Seleccione de la lista desplegable." sqref="AN13:AN14"/>
    <dataValidation allowBlank="1" showInputMessage="1" showErrorMessage="1" prompt="Identifique la meta ODS a que le apunta el indicador de producto. Seleccione de la lista desplegable." sqref="AO13:AO14"/>
    <dataValidation allowBlank="1" showInputMessage="1" showErrorMessage="1" prompt="Determine si el indicador responde a un enfoque (Derechos Humanos, Género, Diferencial, Poblacional, Ambiental y Territorial). Si responde a más de enfoque separelos por ;" sqref="G13:G14"/>
    <dataValidation type="list" allowBlank="1" showInputMessage="1" showErrorMessage="1" sqref="G7:I7">
      <formula1>INDIRECT($B$7)</formula1>
    </dataValidation>
    <dataValidation type="list" allowBlank="1" showInputMessage="1" showErrorMessage="1" sqref="L9:L10 G8:K10 F8">
      <formula1>INDIRECT($B$8)</formula1>
    </dataValidation>
    <dataValidation allowBlank="1" showInputMessage="1" showErrorMessage="1" prompt="Identifique la fuente de financiación (Funcionamiento, Inversión, Cooperaciòn, Crédito, etc. )" sqref="BU14 EO14 BY14 CC14 CG14 CK14 CO14 CS14 CW14 DA14 DE14 DI14 DM14 DQ14 DU14 DY14 EC14 EG14 EK14 ES14"/>
    <dataValidation allowBlank="1" showInputMessage="1" showErrorMessage="1" prompt="Si la fuente de financiación es inversión, identifique el código del proyecto." sqref="BV14 BZ14 CD14 CH14 CL14 CP14 CT14 CX14 DB14 DF14 DJ14 DN14 DR14 DV14 DZ14 ED14 EH14 EL14 EP14 ET14"/>
    <dataValidation allowBlank="1" showInputMessage="1" showErrorMessage="1" prompt="Si corresponde a un indicador del PDD, identifique el código de la meta el cual se encuentra en el listado de indicadores del plan que se encuentra en la caja de herramientas._x000a__x000a_" sqref="AS13:AS14 J13:J14"/>
    <dataValidation allowBlank="1" showInputMessage="1" showErrorMessage="1" prompt="Formato DD/MM/AAAA_x000a_Escriba la fecha de inicio de ejecución del resultado._x000a_" sqref="M14"/>
    <dataValidation allowBlank="1" showInputMessage="1" showErrorMessage="1" prompt="Formato DD/MM/AAAA_x000a_Escriba la fecha de finalización de ejecución del resultado._x000a__x000a_" sqref="N14"/>
    <dataValidation allowBlank="1" showInputMessage="1" showErrorMessage="1" prompt="Período que tomará lograr el resultado o producto." sqref="M13:N13 AV12"/>
    <dataValidation type="list" allowBlank="1" showInputMessage="1" showErrorMessage="1" sqref="H65">
      <formula1>$B$11:$B$16</formula1>
    </dataValidation>
    <dataValidation type="list" allowBlank="1" showInputMessage="1" showErrorMessage="1" sqref="FC65 EW65 AO15 AO44:AO64">
      <formula1>INDIRECT(AN15)</formula1>
    </dataValidation>
    <dataValidation type="list" allowBlank="1" showInputMessage="1" showErrorMessage="1" sqref="AO16:AO43">
      <formula1>INDIRECT($AN16)</formula1>
    </dataValidation>
    <dataValidation type="list" allowBlank="1" showInputMessage="1" showErrorMessage="1" sqref="AJ8:AJ10 BR9:BR10">
      <formula1>$I$4:$I$19</formula1>
    </dataValidation>
    <dataValidation allowBlank="1" showInputMessage="1" sqref="EO15:EO64 BU15:BU64 DA15 DE15 DI15 DM15 DQ15 DU15 DY15 EC15 EK15 EG15 CA15 CW22:CW64 CS15 CS22:CS64 CO22:CO64 CK22:CK64 CW15 DA22:DA64 DE22:DE64 DI22:DI64 DM22:DM64 DQ22:DQ64 DU22:DU64 DY22:DY64 EC22:EC64 EK22:EK64 CG22:CG64 DO16:DO21 CK15 EA16:EA21 CO15 EM16:EM21 CC22:CC64 DC16:DC21 BY22:BY64 CQ16:CQ21 EG22:EG64 CE16:CE21 ES15:ES64"/>
    <dataValidation allowBlank="1" showInputMessage="1" showErrorMessage="1" prompt="Cifras en millones de pesos" sqref="BS12:EU12"/>
  </dataValidations>
  <hyperlinks>
    <hyperlink ref="FG23" r:id="rId1" display="atencionalciudadano@umv.gov.co_x000a_"/>
    <hyperlink ref="FG24" r:id="rId2" display="atencionalciudadano@umv.gov.co_x000a_"/>
    <hyperlink ref="FG27" r:id="rId3" display="atencionalciudadano@umv.gov.co_x000a_"/>
    <hyperlink ref="FG29" r:id="rId4"/>
    <hyperlink ref="FG30" r:id="rId5" display="jose.duarte@idt.gov.co"/>
    <hyperlink ref="FG32" r:id="rId6" display="martha.rodriguez@idrd.gov.co_x000a_"/>
    <hyperlink ref="FG33" r:id="rId7" display="atencionalciudadano@umv.gov.co_x000a_"/>
    <hyperlink ref="FG34" r:id="rId8" display="jose.duarte@idt.gov.co"/>
    <hyperlink ref="FG36" r:id="rId9" display="gavila@dadep.gov.co"/>
    <hyperlink ref="FG45" r:id="rId10" display="armando.ojeda@habitatbogota.gov.co"/>
    <hyperlink ref="FA51" r:id="rId11"/>
    <hyperlink ref="FG51" r:id="rId12"/>
    <hyperlink ref="FG53" r:id="rId13"/>
    <hyperlink ref="FG57" r:id="rId14"/>
    <hyperlink ref="FG61" r:id="rId15" display="ivan.casas@gobiernobogota.gov.co _x000a_"/>
    <hyperlink ref="FG43" r:id="rId16"/>
    <hyperlink ref="FA37" r:id="rId17"/>
    <hyperlink ref="FA38" r:id="rId18"/>
    <hyperlink ref="FA39" r:id="rId19"/>
    <hyperlink ref="FA40" r:id="rId20"/>
    <hyperlink ref="FA41" r:id="rId21"/>
    <hyperlink ref="FA42" r:id="rId22"/>
    <hyperlink ref="FA56" r:id="rId23"/>
    <hyperlink ref="FG26" r:id="rId24" display="atencionalciudadano@umv.gov.co_x000a_"/>
    <hyperlink ref="FG28" r:id="rId25" display="atencionalciudadano@umv.gov.co_x000a_"/>
    <hyperlink ref="FG31" r:id="rId26" display="jose.duarte@idt.gov.co"/>
    <hyperlink ref="FA43" r:id="rId27"/>
    <hyperlink ref="FA48" r:id="rId28"/>
    <hyperlink ref="FA35" r:id="rId29"/>
    <hyperlink ref="FA36" r:id="rId30"/>
  </hyperlinks>
  <pageMargins left="0.7" right="0.7" top="0.75" bottom="0.75" header="0.3" footer="0.3"/>
  <pageSetup paperSize="9" orientation="portrait" horizontalDpi="1200" verticalDpi="1200" r:id="rId31"/>
  <extLst>
    <ext xmlns:x14="http://schemas.microsoft.com/office/spreadsheetml/2009/9/main" uri="{CCE6A557-97BC-4b89-ADB6-D9C93CAAB3DF}">
      <x14:dataValidations xmlns:xm="http://schemas.microsoft.com/office/excel/2006/main" xWindow="645" yWindow="544" count="5">
        <x14:dataValidation type="list" allowBlank="1" showInputMessage="1" showErrorMessage="1">
          <x14:formula1>
            <xm:f>Desplegables!$B$45:$B$46</xm:f>
          </x14:formula1>
          <xm:sqref>AR21:AR64 AR15:AR17 AR19 I15:I65</xm:sqref>
        </x14:dataValidation>
        <x14:dataValidation type="list" allowBlank="1" showInputMessage="1" showErrorMessage="1">
          <x14:formula1>
            <xm:f>Desplegables!$B$9:$B$14</xm:f>
          </x14:formula1>
          <xm:sqref>AQ17 AQ19 AQ21:AQ64</xm:sqref>
        </x14:dataValidation>
        <x14:dataValidation type="list" allowBlank="1" showInputMessage="1" showErrorMessage="1">
          <x14:formula1>
            <xm:f>Desplegables!$B$9:$B$12</xm:f>
          </x14:formula1>
          <xm:sqref>AQ15 O22 H15:H64</xm:sqref>
        </x14:dataValidation>
        <x14:dataValidation type="list" allowBlank="1" showInputMessage="1" showErrorMessage="1">
          <x14:formula1>
            <xm:f>Desplegables!$I$4:$I$18</xm:f>
          </x14:formula1>
          <xm:sqref>B7:E7 EV65 B8:B9 C8:D10 FB65</xm:sqref>
        </x14:dataValidation>
        <x14:dataValidation type="list" allowBlank="1" showInputMessage="1" showErrorMessage="1">
          <x14:formula1>
            <xm:f>Desplegables!$L$24:$L$39</xm:f>
          </x14:formula1>
          <xm:sqref>AN15:AN64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7"/>
  <sheetViews>
    <sheetView topLeftCell="B1" zoomScale="85" zoomScaleNormal="85" workbookViewId="0">
      <selection activeCell="C11" sqref="C11:M11"/>
    </sheetView>
  </sheetViews>
  <sheetFormatPr baseColWidth="10" defaultColWidth="11.42578125" defaultRowHeight="15.75"/>
  <cols>
    <col min="1" max="1" width="25.140625" style="13" customWidth="1"/>
    <col min="2" max="2" width="39.140625" style="41" customWidth="1"/>
    <col min="3" max="3" width="17.140625" style="13" customWidth="1"/>
    <col min="4" max="4" width="14.28515625" style="13" customWidth="1"/>
    <col min="5" max="5" width="11.42578125" style="13"/>
    <col min="6" max="6" width="21.28515625" style="13" customWidth="1"/>
    <col min="7" max="7" width="14.7109375" style="13" customWidth="1"/>
    <col min="8" max="16384" width="11.42578125" style="13"/>
  </cols>
  <sheetData>
    <row r="1" spans="1:13" ht="16.5" thickBot="1">
      <c r="A1" s="61"/>
      <c r="B1" s="62" t="s">
        <v>798</v>
      </c>
      <c r="C1" s="63"/>
      <c r="D1" s="63"/>
      <c r="E1" s="63"/>
      <c r="F1" s="63"/>
      <c r="G1" s="63"/>
      <c r="H1" s="63"/>
      <c r="I1" s="63"/>
      <c r="J1" s="63"/>
      <c r="K1" s="63"/>
      <c r="L1" s="63"/>
      <c r="M1" s="64"/>
    </row>
    <row r="2" spans="1:13">
      <c r="A2" s="477" t="s">
        <v>126</v>
      </c>
      <c r="B2" s="136" t="s">
        <v>91</v>
      </c>
      <c r="C2" s="529" t="s">
        <v>678</v>
      </c>
      <c r="D2" s="530"/>
      <c r="E2" s="530"/>
      <c r="F2" s="530"/>
      <c r="G2" s="530"/>
      <c r="H2" s="530"/>
      <c r="I2" s="530"/>
      <c r="J2" s="530"/>
      <c r="K2" s="530"/>
      <c r="L2" s="530"/>
      <c r="M2" s="531"/>
    </row>
    <row r="3" spans="1:13" ht="47.25" customHeight="1">
      <c r="A3" s="478"/>
      <c r="B3" s="137" t="s">
        <v>185</v>
      </c>
      <c r="C3" s="480" t="s">
        <v>799</v>
      </c>
      <c r="D3" s="481"/>
      <c r="E3" s="481"/>
      <c r="F3" s="482"/>
      <c r="G3" s="482"/>
      <c r="H3" s="482"/>
      <c r="I3" s="482"/>
      <c r="J3" s="482"/>
      <c r="K3" s="482"/>
      <c r="L3" s="482"/>
      <c r="M3" s="483"/>
    </row>
    <row r="4" spans="1:13" ht="15.75" customHeight="1">
      <c r="A4" s="478"/>
      <c r="B4" s="138" t="s">
        <v>83</v>
      </c>
      <c r="C4" s="174" t="s">
        <v>85</v>
      </c>
      <c r="D4" s="114"/>
      <c r="E4" s="115"/>
      <c r="F4" s="484" t="s">
        <v>210</v>
      </c>
      <c r="G4" s="485"/>
      <c r="H4" s="116"/>
      <c r="I4" s="176"/>
      <c r="J4" s="176"/>
      <c r="K4" s="176"/>
      <c r="L4" s="176"/>
      <c r="M4" s="177"/>
    </row>
    <row r="5" spans="1:13" ht="16.5" customHeight="1">
      <c r="A5" s="478"/>
      <c r="B5" s="139" t="s">
        <v>181</v>
      </c>
      <c r="C5" s="486"/>
      <c r="D5" s="487"/>
      <c r="E5" s="487"/>
      <c r="F5" s="487"/>
      <c r="G5" s="487"/>
      <c r="H5" s="487"/>
      <c r="I5" s="487"/>
      <c r="J5" s="487"/>
      <c r="K5" s="487"/>
      <c r="L5" s="487"/>
      <c r="M5" s="488"/>
    </row>
    <row r="6" spans="1:13">
      <c r="A6" s="478"/>
      <c r="B6" s="138" t="s">
        <v>152</v>
      </c>
      <c r="C6" s="174"/>
      <c r="D6" s="176"/>
      <c r="E6" s="176"/>
      <c r="F6" s="176"/>
      <c r="G6" s="176"/>
      <c r="H6" s="176"/>
      <c r="I6" s="176"/>
      <c r="J6" s="176"/>
      <c r="K6" s="176"/>
      <c r="L6" s="176"/>
      <c r="M6" s="177"/>
    </row>
    <row r="7" spans="1:13">
      <c r="A7" s="478"/>
      <c r="B7" s="137" t="s">
        <v>127</v>
      </c>
      <c r="C7" s="489" t="s">
        <v>35</v>
      </c>
      <c r="D7" s="490"/>
      <c r="E7" s="117"/>
      <c r="F7" s="117"/>
      <c r="G7" s="118"/>
      <c r="H7" s="68" t="s">
        <v>6</v>
      </c>
      <c r="I7" s="491" t="s">
        <v>37</v>
      </c>
      <c r="J7" s="490"/>
      <c r="K7" s="490"/>
      <c r="L7" s="490"/>
      <c r="M7" s="492"/>
    </row>
    <row r="8" spans="1:13">
      <c r="A8" s="478"/>
      <c r="B8" s="493" t="s">
        <v>147</v>
      </c>
      <c r="C8" s="119"/>
      <c r="D8" s="120"/>
      <c r="E8" s="120"/>
      <c r="F8" s="120"/>
      <c r="G8" s="120"/>
      <c r="H8" s="120"/>
      <c r="I8" s="120"/>
      <c r="J8" s="120"/>
      <c r="K8" s="120"/>
      <c r="L8" s="121"/>
      <c r="M8" s="122"/>
    </row>
    <row r="9" spans="1:13">
      <c r="A9" s="478"/>
      <c r="B9" s="494"/>
      <c r="C9" s="496" t="s">
        <v>790</v>
      </c>
      <c r="D9" s="497"/>
      <c r="E9" s="29"/>
      <c r="F9" s="497" t="s">
        <v>250</v>
      </c>
      <c r="G9" s="497"/>
      <c r="H9" s="29"/>
      <c r="I9" s="497"/>
      <c r="J9" s="497"/>
      <c r="K9" s="29"/>
      <c r="L9" s="27"/>
      <c r="M9" s="108"/>
    </row>
    <row r="10" spans="1:13">
      <c r="A10" s="478"/>
      <c r="B10" s="495"/>
      <c r="C10" s="496" t="s">
        <v>148</v>
      </c>
      <c r="D10" s="497"/>
      <c r="E10" s="173"/>
      <c r="F10" s="497" t="s">
        <v>148</v>
      </c>
      <c r="G10" s="497"/>
      <c r="H10" s="173"/>
      <c r="I10" s="497" t="s">
        <v>148</v>
      </c>
      <c r="J10" s="497"/>
      <c r="K10" s="173"/>
      <c r="L10" s="123"/>
      <c r="M10" s="124"/>
    </row>
    <row r="11" spans="1:13" ht="132.75" customHeight="1">
      <c r="A11" s="479"/>
      <c r="B11" s="137" t="s">
        <v>186</v>
      </c>
      <c r="C11" s="509" t="s">
        <v>800</v>
      </c>
      <c r="D11" s="510"/>
      <c r="E11" s="510"/>
      <c r="F11" s="510"/>
      <c r="G11" s="510"/>
      <c r="H11" s="510"/>
      <c r="I11" s="510"/>
      <c r="J11" s="510"/>
      <c r="K11" s="510"/>
      <c r="L11" s="510"/>
      <c r="M11" s="526"/>
    </row>
    <row r="12" spans="1:13" ht="15.75" customHeight="1">
      <c r="A12" s="506" t="s">
        <v>93</v>
      </c>
      <c r="B12" s="137" t="s">
        <v>195</v>
      </c>
      <c r="C12" s="509" t="s">
        <v>205</v>
      </c>
      <c r="D12" s="510"/>
      <c r="E12" s="182"/>
      <c r="F12" s="182"/>
      <c r="G12" s="182"/>
      <c r="H12" s="182"/>
      <c r="I12" s="182"/>
      <c r="J12" s="182"/>
      <c r="K12" s="182"/>
      <c r="L12" s="125"/>
      <c r="M12" s="126"/>
    </row>
    <row r="13" spans="1:13" ht="8.25" customHeight="1">
      <c r="A13" s="507"/>
      <c r="B13" s="493" t="s">
        <v>94</v>
      </c>
      <c r="C13" s="127"/>
      <c r="D13" s="14"/>
      <c r="E13" s="14"/>
      <c r="F13" s="14"/>
      <c r="G13" s="14"/>
      <c r="H13" s="14"/>
      <c r="I13" s="14"/>
      <c r="J13" s="14"/>
      <c r="K13" s="14"/>
      <c r="L13" s="14"/>
      <c r="M13" s="15"/>
    </row>
    <row r="14" spans="1:13" ht="9" customHeight="1">
      <c r="A14" s="507"/>
      <c r="B14" s="494"/>
      <c r="C14" s="74"/>
      <c r="D14" s="16"/>
      <c r="E14" s="7"/>
      <c r="F14" s="16"/>
      <c r="G14" s="7"/>
      <c r="H14" s="16"/>
      <c r="I14" s="7"/>
      <c r="J14" s="16"/>
      <c r="K14" s="7"/>
      <c r="L14" s="7"/>
      <c r="M14" s="17"/>
    </row>
    <row r="15" spans="1:13">
      <c r="A15" s="507"/>
      <c r="B15" s="494"/>
      <c r="C15" s="75" t="s">
        <v>95</v>
      </c>
      <c r="D15" s="18"/>
      <c r="E15" s="19" t="s">
        <v>96</v>
      </c>
      <c r="F15" s="18"/>
      <c r="G15" s="19" t="s">
        <v>97</v>
      </c>
      <c r="H15" s="18"/>
      <c r="I15" s="19" t="s">
        <v>128</v>
      </c>
      <c r="J15" s="134"/>
      <c r="K15" s="19"/>
      <c r="L15" s="19"/>
      <c r="M15" s="66"/>
    </row>
    <row r="16" spans="1:13">
      <c r="A16" s="507"/>
      <c r="B16" s="494"/>
      <c r="C16" s="75" t="s">
        <v>98</v>
      </c>
      <c r="D16" s="20"/>
      <c r="E16" s="19" t="s">
        <v>99</v>
      </c>
      <c r="F16" s="21"/>
      <c r="G16" s="19" t="s">
        <v>100</v>
      </c>
      <c r="H16" s="21"/>
      <c r="I16" s="19"/>
      <c r="J16" s="69"/>
      <c r="K16" s="19"/>
      <c r="L16" s="19"/>
      <c r="M16" s="66"/>
    </row>
    <row r="17" spans="1:13">
      <c r="A17" s="507"/>
      <c r="B17" s="494"/>
      <c r="C17" s="75" t="s">
        <v>193</v>
      </c>
      <c r="D17" s="20"/>
      <c r="E17" s="19" t="s">
        <v>194</v>
      </c>
      <c r="F17" s="20"/>
      <c r="G17" s="19"/>
      <c r="H17" s="69"/>
      <c r="I17" s="19"/>
      <c r="J17" s="69"/>
      <c r="K17" s="19"/>
      <c r="L17" s="19"/>
      <c r="M17" s="66"/>
    </row>
    <row r="18" spans="1:13">
      <c r="A18" s="507"/>
      <c r="B18" s="494"/>
      <c r="C18" s="75" t="s">
        <v>101</v>
      </c>
      <c r="D18" s="20" t="s">
        <v>722</v>
      </c>
      <c r="E18" s="19" t="s">
        <v>102</v>
      </c>
      <c r="F18" s="128" t="s">
        <v>764</v>
      </c>
      <c r="G18" s="128"/>
      <c r="H18" s="128"/>
      <c r="I18" s="128"/>
      <c r="J18" s="128"/>
      <c r="K18" s="128"/>
      <c r="L18" s="128"/>
      <c r="M18" s="129"/>
    </row>
    <row r="19" spans="1:13" ht="9.75" customHeight="1">
      <c r="A19" s="507"/>
      <c r="B19" s="495"/>
      <c r="C19" s="76"/>
      <c r="D19" s="22"/>
      <c r="E19" s="22"/>
      <c r="F19" s="22"/>
      <c r="G19" s="22"/>
      <c r="H19" s="22"/>
      <c r="I19" s="22"/>
      <c r="J19" s="22"/>
      <c r="K19" s="22"/>
      <c r="L19" s="22"/>
      <c r="M19" s="23"/>
    </row>
    <row r="20" spans="1:13">
      <c r="A20" s="507"/>
      <c r="B20" s="493" t="s">
        <v>137</v>
      </c>
      <c r="C20" s="77"/>
      <c r="D20" s="24"/>
      <c r="E20" s="24"/>
      <c r="F20" s="24"/>
      <c r="G20" s="24"/>
      <c r="H20" s="24"/>
      <c r="I20" s="24"/>
      <c r="J20" s="24"/>
      <c r="K20" s="24"/>
      <c r="L20" s="121"/>
      <c r="M20" s="122"/>
    </row>
    <row r="21" spans="1:13">
      <c r="A21" s="507"/>
      <c r="B21" s="494"/>
      <c r="C21" s="75" t="s">
        <v>138</v>
      </c>
      <c r="D21" s="21"/>
      <c r="E21" s="25"/>
      <c r="F21" s="19" t="s">
        <v>139</v>
      </c>
      <c r="G21" s="20"/>
      <c r="H21" s="25"/>
      <c r="I21" s="19" t="s">
        <v>140</v>
      </c>
      <c r="J21" s="20" t="s">
        <v>722</v>
      </c>
      <c r="K21" s="25"/>
      <c r="L21" s="27"/>
      <c r="M21" s="108"/>
    </row>
    <row r="22" spans="1:13">
      <c r="A22" s="507"/>
      <c r="B22" s="494"/>
      <c r="C22" s="75" t="s">
        <v>141</v>
      </c>
      <c r="D22" s="26"/>
      <c r="E22" s="27"/>
      <c r="F22" s="19" t="s">
        <v>142</v>
      </c>
      <c r="G22" s="21"/>
      <c r="H22" s="27"/>
      <c r="I22" s="28"/>
      <c r="J22" s="27"/>
      <c r="K22" s="29"/>
      <c r="L22" s="27"/>
      <c r="M22" s="108"/>
    </row>
    <row r="23" spans="1:13">
      <c r="A23" s="507"/>
      <c r="B23" s="494"/>
      <c r="C23" s="78"/>
      <c r="D23" s="30"/>
      <c r="E23" s="30"/>
      <c r="F23" s="30"/>
      <c r="G23" s="30"/>
      <c r="H23" s="30"/>
      <c r="I23" s="30"/>
      <c r="J23" s="30"/>
      <c r="K23" s="30"/>
      <c r="L23" s="123"/>
      <c r="M23" s="124"/>
    </row>
    <row r="24" spans="1:13">
      <c r="A24" s="507"/>
      <c r="B24" s="146" t="s">
        <v>103</v>
      </c>
      <c r="C24" s="79"/>
      <c r="D24" s="60"/>
      <c r="E24" s="60"/>
      <c r="F24" s="60"/>
      <c r="G24" s="60"/>
      <c r="H24" s="60"/>
      <c r="I24" s="60"/>
      <c r="J24" s="60"/>
      <c r="K24" s="60"/>
      <c r="L24" s="60"/>
      <c r="M24" s="80"/>
    </row>
    <row r="25" spans="1:13">
      <c r="A25" s="507"/>
      <c r="B25" s="140"/>
      <c r="C25" s="81" t="s">
        <v>104</v>
      </c>
      <c r="D25" s="222">
        <v>0</v>
      </c>
      <c r="E25" s="25"/>
      <c r="F25" s="33" t="s">
        <v>105</v>
      </c>
      <c r="G25" s="21">
        <v>2018</v>
      </c>
      <c r="H25" s="25"/>
      <c r="I25" s="33" t="s">
        <v>106</v>
      </c>
      <c r="J25" s="98" t="s">
        <v>720</v>
      </c>
      <c r="K25" s="182"/>
      <c r="L25" s="97"/>
      <c r="M25" s="31"/>
    </row>
    <row r="26" spans="1:13">
      <c r="A26" s="507"/>
      <c r="B26" s="139"/>
      <c r="C26" s="76"/>
      <c r="D26" s="22"/>
      <c r="E26" s="22"/>
      <c r="F26" s="22"/>
      <c r="G26" s="22"/>
      <c r="H26" s="22"/>
      <c r="I26" s="22"/>
      <c r="J26" s="22"/>
      <c r="K26" s="22"/>
      <c r="L26" s="22"/>
      <c r="M26" s="23"/>
    </row>
    <row r="27" spans="1:13">
      <c r="A27" s="507"/>
      <c r="B27" s="494" t="s">
        <v>143</v>
      </c>
      <c r="C27" s="82"/>
      <c r="D27" s="34"/>
      <c r="E27" s="34"/>
      <c r="F27" s="34"/>
      <c r="G27" s="34"/>
      <c r="H27" s="34"/>
      <c r="I27" s="34"/>
      <c r="J27" s="34"/>
      <c r="K27" s="34"/>
      <c r="L27" s="27"/>
      <c r="M27" s="108"/>
    </row>
    <row r="28" spans="1:13">
      <c r="A28" s="507"/>
      <c r="B28" s="494"/>
      <c r="C28" s="83" t="s">
        <v>144</v>
      </c>
      <c r="D28" s="35">
        <v>2020</v>
      </c>
      <c r="E28" s="36"/>
      <c r="F28" s="25" t="s">
        <v>145</v>
      </c>
      <c r="G28" s="37" t="s">
        <v>721</v>
      </c>
      <c r="H28" s="36"/>
      <c r="I28" s="33"/>
      <c r="J28" s="36"/>
      <c r="K28" s="36"/>
      <c r="L28" s="27"/>
      <c r="M28" s="108"/>
    </row>
    <row r="29" spans="1:13">
      <c r="A29" s="507"/>
      <c r="B29" s="494"/>
      <c r="C29" s="83"/>
      <c r="D29" s="71"/>
      <c r="E29" s="36"/>
      <c r="F29" s="25"/>
      <c r="G29" s="36"/>
      <c r="H29" s="36"/>
      <c r="I29" s="33"/>
      <c r="J29" s="36"/>
      <c r="K29" s="36"/>
      <c r="L29" s="27"/>
      <c r="M29" s="108"/>
    </row>
    <row r="30" spans="1:13">
      <c r="A30" s="507"/>
      <c r="B30" s="146" t="s">
        <v>107</v>
      </c>
      <c r="C30" s="84"/>
      <c r="D30" s="175"/>
      <c r="E30" s="175"/>
      <c r="F30" s="175"/>
      <c r="G30" s="175"/>
      <c r="H30" s="175"/>
      <c r="I30" s="175"/>
      <c r="J30" s="175"/>
      <c r="K30" s="175"/>
      <c r="L30" s="175"/>
      <c r="M30" s="85"/>
    </row>
    <row r="31" spans="1:13">
      <c r="A31" s="507"/>
      <c r="B31" s="140"/>
      <c r="C31" s="86"/>
      <c r="D31" s="223" t="s">
        <v>108</v>
      </c>
      <c r="E31" s="223"/>
      <c r="F31" s="223" t="s">
        <v>109</v>
      </c>
      <c r="G31" s="223"/>
      <c r="H31" s="224" t="s">
        <v>110</v>
      </c>
      <c r="I31" s="224"/>
      <c r="J31" s="224" t="s">
        <v>111</v>
      </c>
      <c r="K31" s="223"/>
      <c r="L31" s="223" t="s">
        <v>112</v>
      </c>
      <c r="M31" s="225"/>
    </row>
    <row r="32" spans="1:13" ht="16.5">
      <c r="A32" s="507"/>
      <c r="B32" s="140"/>
      <c r="C32" s="86"/>
      <c r="D32" s="226">
        <v>48391.743157894736</v>
      </c>
      <c r="F32" s="227">
        <v>96783.486315789472</v>
      </c>
      <c r="H32" s="226">
        <v>145175.22947368422</v>
      </c>
      <c r="J32" s="227">
        <v>193566.97263157894</v>
      </c>
      <c r="L32" s="226">
        <v>241958.71578947367</v>
      </c>
      <c r="M32" s="188"/>
    </row>
    <row r="33" spans="1:13">
      <c r="A33" s="507"/>
      <c r="B33" s="140"/>
      <c r="C33" s="86"/>
      <c r="D33" s="223" t="s">
        <v>113</v>
      </c>
      <c r="E33" s="223"/>
      <c r="F33" s="223" t="s">
        <v>114</v>
      </c>
      <c r="G33" s="223"/>
      <c r="H33" s="224" t="s">
        <v>129</v>
      </c>
      <c r="I33" s="224"/>
      <c r="J33" s="224" t="s">
        <v>135</v>
      </c>
      <c r="K33" s="223"/>
      <c r="L33" s="223" t="s">
        <v>130</v>
      </c>
      <c r="M33" s="228"/>
    </row>
    <row r="34" spans="1:13" ht="16.5">
      <c r="A34" s="507"/>
      <c r="B34" s="140"/>
      <c r="C34" s="86"/>
      <c r="D34" s="226">
        <v>290350.45894736843</v>
      </c>
      <c r="F34" s="227">
        <v>338742.20210526313</v>
      </c>
      <c r="H34" s="226">
        <v>387133.94526315789</v>
      </c>
      <c r="J34" s="227">
        <v>435525.68842105265</v>
      </c>
      <c r="L34" s="226">
        <v>483917.43157894735</v>
      </c>
      <c r="M34" s="188"/>
    </row>
    <row r="35" spans="1:13">
      <c r="A35" s="507"/>
      <c r="B35" s="140"/>
      <c r="C35" s="86"/>
      <c r="D35" s="223" t="s">
        <v>131</v>
      </c>
      <c r="E35" s="223"/>
      <c r="F35" s="223" t="s">
        <v>132</v>
      </c>
      <c r="G35" s="223"/>
      <c r="H35" s="224" t="s">
        <v>133</v>
      </c>
      <c r="I35" s="224"/>
      <c r="J35" s="224" t="s">
        <v>134</v>
      </c>
      <c r="K35" s="223"/>
      <c r="L35" s="223" t="s">
        <v>738</v>
      </c>
      <c r="M35" s="228"/>
    </row>
    <row r="36" spans="1:13" ht="16.5">
      <c r="A36" s="507"/>
      <c r="B36" s="140"/>
      <c r="C36" s="86"/>
      <c r="D36" s="226">
        <v>532309.17473684205</v>
      </c>
      <c r="F36" s="227">
        <v>580700.91789473686</v>
      </c>
      <c r="H36" s="226">
        <v>629092.66105263156</v>
      </c>
      <c r="J36" s="227">
        <v>677484.40421052626</v>
      </c>
      <c r="L36" s="226">
        <v>725876.14736842108</v>
      </c>
      <c r="M36" s="188"/>
    </row>
    <row r="37" spans="1:13">
      <c r="A37" s="507"/>
      <c r="B37" s="140"/>
      <c r="C37" s="86"/>
      <c r="D37" s="223" t="s">
        <v>739</v>
      </c>
      <c r="E37" s="223"/>
      <c r="F37" s="223" t="s">
        <v>740</v>
      </c>
      <c r="G37" s="223"/>
      <c r="H37" s="224" t="s">
        <v>741</v>
      </c>
      <c r="I37" s="224"/>
      <c r="J37" s="224" t="s">
        <v>742</v>
      </c>
      <c r="K37" s="223"/>
      <c r="L37" s="223" t="s">
        <v>153</v>
      </c>
      <c r="M37" s="229"/>
    </row>
    <row r="38" spans="1:13" ht="16.5">
      <c r="A38" s="507"/>
      <c r="B38" s="140"/>
      <c r="C38" s="86"/>
      <c r="D38" s="226">
        <v>774267.89052631578</v>
      </c>
      <c r="F38" s="227">
        <v>822659.63368421048</v>
      </c>
      <c r="H38" s="226">
        <v>871051.3768421053</v>
      </c>
      <c r="J38" s="227">
        <v>919443.12</v>
      </c>
      <c r="L38" s="226">
        <v>919443.12</v>
      </c>
      <c r="M38" s="230"/>
    </row>
    <row r="39" spans="1:13">
      <c r="A39" s="507"/>
      <c r="B39" s="139"/>
      <c r="C39" s="87"/>
      <c r="D39" s="123"/>
      <c r="E39" s="123"/>
      <c r="F39" s="123"/>
      <c r="G39" s="123"/>
      <c r="H39" s="514"/>
      <c r="I39" s="514"/>
      <c r="J39" s="180"/>
      <c r="K39" s="72"/>
      <c r="L39" s="180"/>
      <c r="M39" s="73"/>
    </row>
    <row r="40" spans="1:13" ht="18" customHeight="1">
      <c r="A40" s="507"/>
      <c r="B40" s="494" t="s">
        <v>146</v>
      </c>
      <c r="C40" s="107"/>
      <c r="D40" s="69"/>
      <c r="E40" s="69"/>
      <c r="F40" s="69"/>
      <c r="G40" s="69"/>
      <c r="H40" s="69"/>
      <c r="I40" s="69"/>
      <c r="J40" s="69"/>
      <c r="K40" s="69"/>
      <c r="L40" s="27"/>
      <c r="M40" s="108"/>
    </row>
    <row r="41" spans="1:13">
      <c r="A41" s="507"/>
      <c r="B41" s="494"/>
      <c r="C41" s="109"/>
      <c r="D41" s="39" t="s">
        <v>84</v>
      </c>
      <c r="E41" s="40" t="s">
        <v>85</v>
      </c>
      <c r="F41" s="520" t="s">
        <v>154</v>
      </c>
      <c r="G41" s="521" t="s">
        <v>157</v>
      </c>
      <c r="H41" s="521"/>
      <c r="I41" s="521"/>
      <c r="J41" s="521"/>
      <c r="K41" s="110" t="s">
        <v>260</v>
      </c>
      <c r="L41" s="522"/>
      <c r="M41" s="523"/>
    </row>
    <row r="42" spans="1:13">
      <c r="A42" s="507"/>
      <c r="B42" s="494"/>
      <c r="C42" s="109"/>
      <c r="D42" s="111" t="s">
        <v>722</v>
      </c>
      <c r="E42" s="20"/>
      <c r="F42" s="520"/>
      <c r="G42" s="521"/>
      <c r="H42" s="521"/>
      <c r="I42" s="521"/>
      <c r="J42" s="521"/>
      <c r="K42" s="27"/>
      <c r="L42" s="524"/>
      <c r="M42" s="525"/>
    </row>
    <row r="43" spans="1:13">
      <c r="A43" s="507"/>
      <c r="B43" s="495"/>
      <c r="C43" s="112"/>
      <c r="D43" s="113"/>
      <c r="E43" s="113"/>
      <c r="F43" s="113"/>
      <c r="G43" s="113"/>
      <c r="H43" s="113"/>
      <c r="I43" s="113"/>
      <c r="J43" s="113"/>
      <c r="K43" s="113"/>
      <c r="L43" s="27"/>
      <c r="M43" s="108"/>
    </row>
    <row r="44" spans="1:13" ht="48.75" customHeight="1">
      <c r="A44" s="507"/>
      <c r="B44" s="137" t="s">
        <v>115</v>
      </c>
      <c r="C44" s="509" t="s">
        <v>801</v>
      </c>
      <c r="D44" s="510"/>
      <c r="E44" s="510"/>
      <c r="F44" s="510"/>
      <c r="G44" s="510"/>
      <c r="H44" s="510"/>
      <c r="I44" s="510"/>
      <c r="J44" s="510"/>
      <c r="K44" s="510"/>
      <c r="L44" s="510"/>
      <c r="M44" s="526"/>
    </row>
    <row r="45" spans="1:13" ht="31.5" customHeight="1">
      <c r="A45" s="507"/>
      <c r="B45" s="137" t="s">
        <v>116</v>
      </c>
      <c r="C45" s="509" t="s">
        <v>802</v>
      </c>
      <c r="D45" s="510"/>
      <c r="E45" s="510"/>
      <c r="F45" s="510"/>
      <c r="G45" s="510"/>
      <c r="H45" s="510"/>
      <c r="I45" s="510"/>
      <c r="J45" s="510"/>
      <c r="K45" s="510"/>
      <c r="L45" s="510"/>
      <c r="M45" s="526"/>
    </row>
    <row r="46" spans="1:13">
      <c r="A46" s="507"/>
      <c r="B46" s="137" t="s">
        <v>117</v>
      </c>
      <c r="C46" s="131"/>
      <c r="D46" s="132"/>
      <c r="E46" s="132"/>
      <c r="F46" s="132"/>
      <c r="G46" s="132"/>
      <c r="H46" s="132"/>
      <c r="I46" s="132"/>
      <c r="J46" s="132"/>
      <c r="K46" s="132"/>
      <c r="L46" s="132"/>
      <c r="M46" s="133"/>
    </row>
    <row r="47" spans="1:13">
      <c r="A47" s="508"/>
      <c r="B47" s="137" t="s">
        <v>118</v>
      </c>
      <c r="C47" s="131"/>
      <c r="D47" s="132"/>
      <c r="E47" s="132"/>
      <c r="F47" s="132"/>
      <c r="G47" s="132"/>
      <c r="H47" s="132"/>
      <c r="I47" s="132"/>
      <c r="J47" s="132"/>
      <c r="K47" s="132"/>
      <c r="L47" s="132"/>
      <c r="M47" s="133"/>
    </row>
    <row r="48" spans="1:13" ht="15.75" customHeight="1">
      <c r="A48" s="515" t="s">
        <v>158</v>
      </c>
      <c r="B48" s="141" t="s">
        <v>119</v>
      </c>
      <c r="C48" s="536" t="s">
        <v>744</v>
      </c>
      <c r="D48" s="536"/>
      <c r="E48" s="536"/>
      <c r="F48" s="536"/>
      <c r="G48" s="536"/>
      <c r="H48" s="536"/>
      <c r="I48" s="536"/>
      <c r="J48" s="536"/>
      <c r="K48" s="536"/>
      <c r="L48" s="536"/>
      <c r="M48" s="537"/>
    </row>
    <row r="49" spans="1:13">
      <c r="A49" s="516"/>
      <c r="B49" s="141" t="s">
        <v>120</v>
      </c>
      <c r="C49" s="536" t="s">
        <v>745</v>
      </c>
      <c r="D49" s="536"/>
      <c r="E49" s="536"/>
      <c r="F49" s="536"/>
      <c r="G49" s="536"/>
      <c r="H49" s="536"/>
      <c r="I49" s="536"/>
      <c r="J49" s="536"/>
      <c r="K49" s="536"/>
      <c r="L49" s="536"/>
      <c r="M49" s="537"/>
    </row>
    <row r="50" spans="1:13">
      <c r="A50" s="516"/>
      <c r="B50" s="141" t="s">
        <v>121</v>
      </c>
      <c r="C50" s="536" t="s">
        <v>726</v>
      </c>
      <c r="D50" s="536"/>
      <c r="E50" s="536"/>
      <c r="F50" s="536"/>
      <c r="G50" s="536"/>
      <c r="H50" s="536"/>
      <c r="I50" s="536"/>
      <c r="J50" s="536"/>
      <c r="K50" s="536"/>
      <c r="L50" s="536"/>
      <c r="M50" s="537"/>
    </row>
    <row r="51" spans="1:13" ht="15.75" customHeight="1">
      <c r="A51" s="516"/>
      <c r="B51" s="142" t="s">
        <v>122</v>
      </c>
      <c r="C51" s="536" t="s">
        <v>727</v>
      </c>
      <c r="D51" s="536"/>
      <c r="E51" s="536"/>
      <c r="F51" s="536"/>
      <c r="G51" s="536"/>
      <c r="H51" s="536"/>
      <c r="I51" s="536"/>
      <c r="J51" s="536"/>
      <c r="K51" s="536"/>
      <c r="L51" s="536"/>
      <c r="M51" s="537"/>
    </row>
    <row r="52" spans="1:13" ht="15.75" customHeight="1">
      <c r="A52" s="516"/>
      <c r="B52" s="141" t="s">
        <v>123</v>
      </c>
      <c r="C52" s="536" t="s">
        <v>448</v>
      </c>
      <c r="D52" s="536"/>
      <c r="E52" s="536"/>
      <c r="F52" s="536"/>
      <c r="G52" s="536"/>
      <c r="H52" s="536"/>
      <c r="I52" s="536"/>
      <c r="J52" s="536"/>
      <c r="K52" s="536"/>
      <c r="L52" s="536"/>
      <c r="M52" s="537"/>
    </row>
    <row r="53" spans="1:13" ht="16.5" thickBot="1">
      <c r="A53" s="527"/>
      <c r="B53" s="141" t="s">
        <v>124</v>
      </c>
      <c r="C53" s="536" t="s">
        <v>728</v>
      </c>
      <c r="D53" s="536"/>
      <c r="E53" s="536"/>
      <c r="F53" s="536"/>
      <c r="G53" s="536"/>
      <c r="H53" s="536"/>
      <c r="I53" s="536"/>
      <c r="J53" s="536"/>
      <c r="K53" s="536"/>
      <c r="L53" s="536"/>
      <c r="M53" s="537"/>
    </row>
    <row r="54" spans="1:13" ht="15.75" customHeight="1">
      <c r="A54" s="515" t="s">
        <v>180</v>
      </c>
      <c r="B54" s="143" t="s">
        <v>149</v>
      </c>
      <c r="C54" s="517"/>
      <c r="D54" s="518"/>
      <c r="E54" s="518"/>
      <c r="F54" s="518"/>
      <c r="G54" s="518"/>
      <c r="H54" s="518"/>
      <c r="I54" s="518"/>
      <c r="J54" s="518"/>
      <c r="K54" s="518"/>
      <c r="L54" s="518"/>
      <c r="M54" s="519"/>
    </row>
    <row r="55" spans="1:13" ht="30" customHeight="1">
      <c r="A55" s="516"/>
      <c r="B55" s="143" t="s">
        <v>150</v>
      </c>
      <c r="C55" s="517"/>
      <c r="D55" s="518"/>
      <c r="E55" s="518"/>
      <c r="F55" s="518"/>
      <c r="G55" s="518"/>
      <c r="H55" s="518"/>
      <c r="I55" s="518"/>
      <c r="J55" s="518"/>
      <c r="K55" s="518"/>
      <c r="L55" s="518"/>
      <c r="M55" s="519"/>
    </row>
    <row r="56" spans="1:13" ht="30" customHeight="1" thickBot="1">
      <c r="A56" s="516"/>
      <c r="B56" s="144" t="s">
        <v>6</v>
      </c>
      <c r="C56" s="517"/>
      <c r="D56" s="518"/>
      <c r="E56" s="518"/>
      <c r="F56" s="518"/>
      <c r="G56" s="518"/>
      <c r="H56" s="518"/>
      <c r="I56" s="518"/>
      <c r="J56" s="518"/>
      <c r="K56" s="518"/>
      <c r="L56" s="518"/>
      <c r="M56" s="519"/>
    </row>
    <row r="57" spans="1:13" ht="16.5" thickBot="1">
      <c r="A57" s="135" t="s">
        <v>125</v>
      </c>
      <c r="B57" s="145"/>
      <c r="C57" s="511"/>
      <c r="D57" s="512"/>
      <c r="E57" s="512"/>
      <c r="F57" s="512"/>
      <c r="G57" s="512"/>
      <c r="H57" s="512"/>
      <c r="I57" s="512"/>
      <c r="J57" s="512"/>
      <c r="K57" s="512"/>
      <c r="L57" s="512"/>
      <c r="M57" s="513"/>
    </row>
  </sheetData>
  <mergeCells count="39">
    <mergeCell ref="C57:M57"/>
    <mergeCell ref="A12:A47"/>
    <mergeCell ref="B13:B19"/>
    <mergeCell ref="B20:B23"/>
    <mergeCell ref="B27:B29"/>
    <mergeCell ref="A54:A56"/>
    <mergeCell ref="A48:A53"/>
    <mergeCell ref="C48:M48"/>
    <mergeCell ref="C49:M49"/>
    <mergeCell ref="C50:M50"/>
    <mergeCell ref="C51:M51"/>
    <mergeCell ref="C52:M52"/>
    <mergeCell ref="C53:M53"/>
    <mergeCell ref="C45:M45"/>
    <mergeCell ref="C44:M44"/>
    <mergeCell ref="C54:M54"/>
    <mergeCell ref="C55:M55"/>
    <mergeCell ref="C56:M56"/>
    <mergeCell ref="C11:M11"/>
    <mergeCell ref="B40:B43"/>
    <mergeCell ref="F41:F42"/>
    <mergeCell ref="G41:J42"/>
    <mergeCell ref="L41:M42"/>
    <mergeCell ref="C12:D12"/>
    <mergeCell ref="H39:I39"/>
    <mergeCell ref="A2:A11"/>
    <mergeCell ref="C2:M2"/>
    <mergeCell ref="C3:M3"/>
    <mergeCell ref="F4:G4"/>
    <mergeCell ref="C5:M5"/>
    <mergeCell ref="C7:D7"/>
    <mergeCell ref="I7:M7"/>
    <mergeCell ref="B8:B10"/>
    <mergeCell ref="C9:D9"/>
    <mergeCell ref="F9:G9"/>
    <mergeCell ref="I9:J9"/>
    <mergeCell ref="C10:D10"/>
    <mergeCell ref="F10:G10"/>
    <mergeCell ref="I10:J10"/>
  </mergeCells>
  <dataValidations count="5">
    <dataValidation allowBlank="1" showInputMessage="1" showErrorMessage="1" prompt="Incluir una ficha por cada indicador, ya sea de producto o de resultado" sqref="B1"/>
    <dataValidation allowBlank="1" showInputMessage="1" showErrorMessage="1" prompt="Seleccione de la lista desplegable" sqref="B4 B7 H7"/>
    <dataValidation allowBlank="1" showInputMessage="1" showErrorMessage="1" prompt="Determine si el indicador responde a un enfoque (Derechos Humanos, Género, Diferencial, Poblacional, Ambiental y Territorial). Si responde a más de enfoque separelos por ;" sqref="B12"/>
    <dataValidation type="list" allowBlank="1" showInputMessage="1" showErrorMessage="1" sqref="I7:M7">
      <formula1>INDIRECT($C$7)</formula1>
    </dataValidation>
    <dataValidation allowBlank="1" showInputMessage="1" showErrorMessage="1" prompt="Si corresponde a un indicador del PDD, identifique el código de la meta el cual se encuentra en el listado de indicadores del plan que se encuentra en la caja de herramientas._x000a__x000a_" sqref="F4"/>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[1]Desplegables!#REF!</xm:f>
          </x14:formula1>
          <xm:sqref>C4 G41:J42 C7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topLeftCell="F7" zoomScale="90" zoomScaleNormal="90" workbookViewId="0">
      <selection activeCell="L132" sqref="L132"/>
    </sheetView>
  </sheetViews>
  <sheetFormatPr baseColWidth="10" defaultColWidth="10.7109375" defaultRowHeight="15"/>
  <cols>
    <col min="2" max="2" width="21.5703125" customWidth="1"/>
    <col min="3" max="3" width="11.42578125" customWidth="1"/>
    <col min="5" max="5" width="36.7109375" customWidth="1"/>
    <col min="6" max="6" width="32.7109375" customWidth="1"/>
    <col min="7" max="7" width="28.7109375" customWidth="1"/>
    <col min="11" max="11" width="13.28515625" customWidth="1"/>
    <col min="12" max="12" width="38.28515625" customWidth="1"/>
    <col min="13" max="13" width="31.42578125" customWidth="1"/>
  </cols>
  <sheetData>
    <row r="1" spans="2:9">
      <c r="B1" s="1" t="s">
        <v>200</v>
      </c>
    </row>
    <row r="2" spans="2:9">
      <c r="B2" t="s">
        <v>201</v>
      </c>
    </row>
    <row r="3" spans="2:9">
      <c r="B3" t="s">
        <v>202</v>
      </c>
      <c r="E3" s="2" t="s">
        <v>31</v>
      </c>
      <c r="F3" s="3" t="s">
        <v>32</v>
      </c>
      <c r="I3" s="2" t="s">
        <v>31</v>
      </c>
    </row>
    <row r="4" spans="2:9">
      <c r="B4" t="s">
        <v>203</v>
      </c>
      <c r="E4" s="4" t="s">
        <v>33</v>
      </c>
      <c r="F4" s="5" t="s">
        <v>34</v>
      </c>
      <c r="I4" s="4" t="s">
        <v>33</v>
      </c>
    </row>
    <row r="5" spans="2:9">
      <c r="B5" t="s">
        <v>204</v>
      </c>
      <c r="E5" s="4" t="s">
        <v>33</v>
      </c>
      <c r="F5" s="5" t="s">
        <v>219</v>
      </c>
      <c r="I5" s="4" t="s">
        <v>35</v>
      </c>
    </row>
    <row r="6" spans="2:9">
      <c r="B6" t="s">
        <v>205</v>
      </c>
      <c r="E6" s="4" t="s">
        <v>35</v>
      </c>
      <c r="F6" s="5" t="s">
        <v>36</v>
      </c>
      <c r="I6" s="4" t="s">
        <v>74</v>
      </c>
    </row>
    <row r="7" spans="2:9">
      <c r="B7" t="s">
        <v>206</v>
      </c>
      <c r="E7" s="4" t="s">
        <v>35</v>
      </c>
      <c r="F7" s="5" t="s">
        <v>37</v>
      </c>
      <c r="I7" s="4" t="s">
        <v>41</v>
      </c>
    </row>
    <row r="8" spans="2:9">
      <c r="B8" s="1" t="s">
        <v>26</v>
      </c>
      <c r="E8" s="4" t="s">
        <v>35</v>
      </c>
      <c r="F8" s="5" t="s">
        <v>38</v>
      </c>
      <c r="I8" s="4" t="s">
        <v>42</v>
      </c>
    </row>
    <row r="9" spans="2:9">
      <c r="B9" t="s">
        <v>172</v>
      </c>
      <c r="E9" s="4" t="s">
        <v>74</v>
      </c>
      <c r="F9" s="5" t="s">
        <v>39</v>
      </c>
      <c r="I9" s="4" t="s">
        <v>45</v>
      </c>
    </row>
    <row r="10" spans="2:9">
      <c r="B10" t="s">
        <v>173</v>
      </c>
      <c r="E10" s="4" t="s">
        <v>74</v>
      </c>
      <c r="F10" s="5" t="s">
        <v>40</v>
      </c>
      <c r="I10" s="4" t="s">
        <v>46</v>
      </c>
    </row>
    <row r="11" spans="2:9">
      <c r="B11" t="s">
        <v>174</v>
      </c>
      <c r="E11" s="4" t="s">
        <v>41</v>
      </c>
      <c r="F11" s="5" t="s">
        <v>232</v>
      </c>
      <c r="I11" s="4" t="s">
        <v>48</v>
      </c>
    </row>
    <row r="12" spans="2:9">
      <c r="B12" t="s">
        <v>175</v>
      </c>
      <c r="E12" s="4" t="s">
        <v>42</v>
      </c>
      <c r="F12" s="6" t="s">
        <v>249</v>
      </c>
      <c r="I12" s="4" t="s">
        <v>51</v>
      </c>
    </row>
    <row r="13" spans="2:9">
      <c r="E13" s="4" t="s">
        <v>42</v>
      </c>
      <c r="F13" s="5" t="s">
        <v>221</v>
      </c>
      <c r="I13" s="4" t="s">
        <v>52</v>
      </c>
    </row>
    <row r="14" spans="2:9">
      <c r="E14" s="4" t="s">
        <v>42</v>
      </c>
      <c r="F14" s="5" t="s">
        <v>43</v>
      </c>
      <c r="I14" s="4" t="s">
        <v>54</v>
      </c>
    </row>
    <row r="15" spans="2:9">
      <c r="E15" s="4" t="s">
        <v>42</v>
      </c>
      <c r="F15" s="5" t="s">
        <v>44</v>
      </c>
      <c r="I15" s="4" t="s">
        <v>60</v>
      </c>
    </row>
    <row r="16" spans="2:9">
      <c r="E16" s="4" t="s">
        <v>45</v>
      </c>
      <c r="F16" s="6" t="s">
        <v>250</v>
      </c>
      <c r="I16" s="4" t="s">
        <v>62</v>
      </c>
    </row>
    <row r="17" spans="1:12">
      <c r="E17" s="4" t="s">
        <v>46</v>
      </c>
      <c r="F17" s="6" t="s">
        <v>251</v>
      </c>
      <c r="I17" s="4" t="s">
        <v>66</v>
      </c>
    </row>
    <row r="18" spans="1:12">
      <c r="E18" s="4" t="s">
        <v>46</v>
      </c>
      <c r="F18" s="5" t="s">
        <v>47</v>
      </c>
      <c r="I18" s="4" t="s">
        <v>72</v>
      </c>
    </row>
    <row r="19" spans="1:12">
      <c r="E19" s="4" t="s">
        <v>46</v>
      </c>
      <c r="F19" s="5" t="s">
        <v>222</v>
      </c>
    </row>
    <row r="20" spans="1:12">
      <c r="E20" s="4" t="s">
        <v>46</v>
      </c>
      <c r="F20" s="5" t="s">
        <v>223</v>
      </c>
    </row>
    <row r="21" spans="1:12">
      <c r="A21" s="1"/>
      <c r="E21" s="4" t="s">
        <v>48</v>
      </c>
      <c r="F21" s="6" t="s">
        <v>252</v>
      </c>
    </row>
    <row r="22" spans="1:12">
      <c r="A22" s="1"/>
      <c r="E22" s="4" t="s">
        <v>48</v>
      </c>
      <c r="F22" s="5" t="s">
        <v>49</v>
      </c>
    </row>
    <row r="23" spans="1:12">
      <c r="E23" s="4" t="s">
        <v>48</v>
      </c>
      <c r="F23" s="5" t="s">
        <v>50</v>
      </c>
      <c r="L23" s="1" t="s">
        <v>212</v>
      </c>
    </row>
    <row r="24" spans="1:12">
      <c r="E24" s="4" t="s">
        <v>51</v>
      </c>
      <c r="F24" s="6" t="s">
        <v>253</v>
      </c>
      <c r="L24" s="99" t="s">
        <v>233</v>
      </c>
    </row>
    <row r="25" spans="1:12">
      <c r="E25" s="4" t="s">
        <v>51</v>
      </c>
      <c r="F25" s="5" t="s">
        <v>224</v>
      </c>
      <c r="L25" s="99" t="s">
        <v>234</v>
      </c>
    </row>
    <row r="26" spans="1:12">
      <c r="E26" s="4" t="s">
        <v>51</v>
      </c>
      <c r="F26" s="5" t="s">
        <v>225</v>
      </c>
      <c r="L26" s="99" t="s">
        <v>235</v>
      </c>
    </row>
    <row r="27" spans="1:12">
      <c r="E27" s="4" t="s">
        <v>52</v>
      </c>
      <c r="F27" s="6" t="s">
        <v>254</v>
      </c>
      <c r="L27" s="99" t="s">
        <v>236</v>
      </c>
    </row>
    <row r="28" spans="1:12">
      <c r="E28" s="4" t="s">
        <v>52</v>
      </c>
      <c r="F28" s="5" t="s">
        <v>53</v>
      </c>
      <c r="L28" s="99" t="s">
        <v>237</v>
      </c>
    </row>
    <row r="29" spans="1:12">
      <c r="E29" s="4" t="s">
        <v>54</v>
      </c>
      <c r="F29" s="6" t="s">
        <v>255</v>
      </c>
      <c r="L29" s="99" t="s">
        <v>238</v>
      </c>
    </row>
    <row r="30" spans="1:12">
      <c r="E30" s="4" t="s">
        <v>54</v>
      </c>
      <c r="F30" s="5" t="s">
        <v>55</v>
      </c>
      <c r="L30" s="99" t="s">
        <v>239</v>
      </c>
    </row>
    <row r="31" spans="1:12">
      <c r="E31" s="4" t="s">
        <v>54</v>
      </c>
      <c r="F31" s="5" t="s">
        <v>226</v>
      </c>
      <c r="L31" s="99" t="s">
        <v>240</v>
      </c>
    </row>
    <row r="32" spans="1:12">
      <c r="E32" s="4" t="s">
        <v>54</v>
      </c>
      <c r="F32" s="5" t="s">
        <v>56</v>
      </c>
      <c r="L32" s="99" t="s">
        <v>241</v>
      </c>
    </row>
    <row r="33" spans="2:12">
      <c r="E33" s="4" t="s">
        <v>54</v>
      </c>
      <c r="F33" s="5" t="s">
        <v>57</v>
      </c>
      <c r="L33" s="99" t="s">
        <v>242</v>
      </c>
    </row>
    <row r="34" spans="2:12">
      <c r="B34" s="1" t="s">
        <v>25</v>
      </c>
      <c r="E34" s="4" t="s">
        <v>54</v>
      </c>
      <c r="F34" s="5" t="s">
        <v>58</v>
      </c>
      <c r="L34" s="99" t="s">
        <v>243</v>
      </c>
    </row>
    <row r="35" spans="2:12">
      <c r="B35" t="s">
        <v>24</v>
      </c>
      <c r="E35" s="4" t="s">
        <v>54</v>
      </c>
      <c r="F35" s="5" t="s">
        <v>59</v>
      </c>
      <c r="L35" s="99" t="s">
        <v>244</v>
      </c>
    </row>
    <row r="36" spans="2:12">
      <c r="B36" t="s">
        <v>21</v>
      </c>
      <c r="E36" s="4" t="s">
        <v>60</v>
      </c>
      <c r="F36" s="6" t="s">
        <v>256</v>
      </c>
      <c r="L36" s="99" t="s">
        <v>245</v>
      </c>
    </row>
    <row r="37" spans="2:12">
      <c r="B37" t="s">
        <v>22</v>
      </c>
      <c r="E37" s="4" t="s">
        <v>60</v>
      </c>
      <c r="F37" s="5" t="s">
        <v>228</v>
      </c>
      <c r="L37" s="99" t="s">
        <v>246</v>
      </c>
    </row>
    <row r="38" spans="2:12">
      <c r="B38" t="s">
        <v>23</v>
      </c>
      <c r="E38" s="4" t="s">
        <v>60</v>
      </c>
      <c r="F38" s="6" t="s">
        <v>227</v>
      </c>
      <c r="L38" s="99" t="s">
        <v>247</v>
      </c>
    </row>
    <row r="39" spans="2:12">
      <c r="E39" s="4" t="s">
        <v>60</v>
      </c>
      <c r="F39" s="6" t="s">
        <v>61</v>
      </c>
      <c r="L39" s="99" t="s">
        <v>248</v>
      </c>
    </row>
    <row r="40" spans="2:12">
      <c r="E40" s="4" t="s">
        <v>62</v>
      </c>
      <c r="F40" s="6" t="s">
        <v>257</v>
      </c>
    </row>
    <row r="41" spans="2:12">
      <c r="E41" s="4" t="s">
        <v>62</v>
      </c>
      <c r="F41" s="5" t="s">
        <v>63</v>
      </c>
      <c r="L41" s="99"/>
    </row>
    <row r="42" spans="2:12">
      <c r="E42" s="4" t="s">
        <v>62</v>
      </c>
      <c r="F42" s="96" t="s">
        <v>230</v>
      </c>
    </row>
    <row r="43" spans="2:12">
      <c r="E43" s="4" t="s">
        <v>62</v>
      </c>
      <c r="F43" s="5" t="s">
        <v>229</v>
      </c>
    </row>
    <row r="44" spans="2:12">
      <c r="B44" s="1" t="s">
        <v>86</v>
      </c>
      <c r="E44" s="4" t="s">
        <v>62</v>
      </c>
      <c r="F44" s="5" t="s">
        <v>64</v>
      </c>
    </row>
    <row r="45" spans="2:12">
      <c r="B45" t="s">
        <v>84</v>
      </c>
      <c r="E45" s="4" t="s">
        <v>62</v>
      </c>
      <c r="F45" s="5" t="s">
        <v>65</v>
      </c>
      <c r="L45" s="99"/>
    </row>
    <row r="46" spans="2:12">
      <c r="B46" t="s">
        <v>85</v>
      </c>
      <c r="E46" s="4" t="s">
        <v>66</v>
      </c>
      <c r="F46" s="6" t="s">
        <v>258</v>
      </c>
      <c r="L46" s="99"/>
    </row>
    <row r="47" spans="2:12">
      <c r="E47" s="4" t="s">
        <v>66</v>
      </c>
      <c r="F47" s="5" t="s">
        <v>231</v>
      </c>
      <c r="L47" s="99"/>
    </row>
    <row r="48" spans="2:12">
      <c r="E48" s="4" t="s">
        <v>66</v>
      </c>
      <c r="F48" s="5" t="s">
        <v>67</v>
      </c>
      <c r="L48" s="99"/>
    </row>
    <row r="49" spans="2:13">
      <c r="B49" s="1" t="s">
        <v>155</v>
      </c>
      <c r="E49" s="4" t="s">
        <v>66</v>
      </c>
      <c r="F49" s="5" t="s">
        <v>68</v>
      </c>
    </row>
    <row r="50" spans="2:13">
      <c r="B50" t="s">
        <v>156</v>
      </c>
      <c r="E50" s="4" t="s">
        <v>66</v>
      </c>
      <c r="F50" s="5" t="s">
        <v>69</v>
      </c>
    </row>
    <row r="51" spans="2:13">
      <c r="B51" t="s">
        <v>157</v>
      </c>
      <c r="E51" s="4" t="s">
        <v>66</v>
      </c>
      <c r="F51" s="5" t="s">
        <v>70</v>
      </c>
    </row>
    <row r="52" spans="2:13">
      <c r="B52" t="s">
        <v>101</v>
      </c>
      <c r="E52" s="4" t="s">
        <v>66</v>
      </c>
      <c r="F52" s="5" t="s">
        <v>71</v>
      </c>
    </row>
    <row r="53" spans="2:13">
      <c r="E53" s="4" t="s">
        <v>72</v>
      </c>
      <c r="F53" s="6" t="s">
        <v>259</v>
      </c>
    </row>
    <row r="54" spans="2:13">
      <c r="L54" s="1" t="s">
        <v>212</v>
      </c>
      <c r="M54" s="1" t="s">
        <v>217</v>
      </c>
    </row>
    <row r="55" spans="2:13">
      <c r="L55" s="99" t="s">
        <v>233</v>
      </c>
      <c r="M55" s="101" t="s">
        <v>263</v>
      </c>
    </row>
    <row r="56" spans="2:13">
      <c r="L56" s="99" t="s">
        <v>233</v>
      </c>
      <c r="M56" s="101" t="s">
        <v>264</v>
      </c>
    </row>
    <row r="57" spans="2:13">
      <c r="L57" s="99" t="s">
        <v>233</v>
      </c>
      <c r="M57" s="101" t="s">
        <v>265</v>
      </c>
    </row>
    <row r="58" spans="2:13">
      <c r="L58" s="99" t="s">
        <v>233</v>
      </c>
      <c r="M58" s="101" t="s">
        <v>266</v>
      </c>
    </row>
    <row r="59" spans="2:13">
      <c r="L59" s="99" t="s">
        <v>233</v>
      </c>
      <c r="M59" s="101" t="s">
        <v>267</v>
      </c>
    </row>
    <row r="60" spans="2:13">
      <c r="L60" s="99" t="s">
        <v>234</v>
      </c>
      <c r="M60" s="105" t="s">
        <v>268</v>
      </c>
    </row>
    <row r="61" spans="2:13">
      <c r="L61" s="99" t="s">
        <v>234</v>
      </c>
      <c r="M61" s="105" t="s">
        <v>269</v>
      </c>
    </row>
    <row r="62" spans="2:13">
      <c r="L62" s="99" t="s">
        <v>235</v>
      </c>
      <c r="M62" s="103" t="s">
        <v>270</v>
      </c>
    </row>
    <row r="63" spans="2:13">
      <c r="L63" s="99" t="s">
        <v>235</v>
      </c>
      <c r="M63" s="103" t="s">
        <v>271</v>
      </c>
    </row>
    <row r="64" spans="2:13">
      <c r="L64" s="99" t="s">
        <v>235</v>
      </c>
      <c r="M64" s="103" t="s">
        <v>272</v>
      </c>
    </row>
    <row r="65" spans="12:13">
      <c r="L65" s="99" t="s">
        <v>235</v>
      </c>
      <c r="M65" s="103" t="s">
        <v>273</v>
      </c>
    </row>
    <row r="66" spans="12:13">
      <c r="L66" s="99" t="s">
        <v>235</v>
      </c>
      <c r="M66" s="103" t="s">
        <v>274</v>
      </c>
    </row>
    <row r="67" spans="12:13">
      <c r="L67" s="99" t="s">
        <v>235</v>
      </c>
      <c r="M67" s="103" t="s">
        <v>275</v>
      </c>
    </row>
    <row r="68" spans="12:13">
      <c r="L68" s="99" t="s">
        <v>235</v>
      </c>
      <c r="M68" s="103" t="s">
        <v>276</v>
      </c>
    </row>
    <row r="69" spans="12:13">
      <c r="L69" s="99" t="s">
        <v>235</v>
      </c>
      <c r="M69" s="103" t="s">
        <v>277</v>
      </c>
    </row>
    <row r="70" spans="12:13">
      <c r="L70" s="99" t="s">
        <v>235</v>
      </c>
      <c r="M70" s="103" t="s">
        <v>278</v>
      </c>
    </row>
    <row r="71" spans="12:13">
      <c r="L71" s="99" t="s">
        <v>235</v>
      </c>
      <c r="M71" s="103" t="s">
        <v>279</v>
      </c>
    </row>
    <row r="72" spans="12:13">
      <c r="L72" s="99" t="s">
        <v>236</v>
      </c>
      <c r="M72" s="105" t="s">
        <v>280</v>
      </c>
    </row>
    <row r="73" spans="12:13">
      <c r="L73" s="99" t="s">
        <v>236</v>
      </c>
      <c r="M73" s="105" t="s">
        <v>281</v>
      </c>
    </row>
    <row r="74" spans="12:13">
      <c r="L74" s="99" t="s">
        <v>236</v>
      </c>
      <c r="M74" s="105" t="s">
        <v>282</v>
      </c>
    </row>
    <row r="75" spans="12:13">
      <c r="L75" s="99" t="s">
        <v>236</v>
      </c>
      <c r="M75" s="105" t="s">
        <v>283</v>
      </c>
    </row>
    <row r="76" spans="12:13">
      <c r="L76" s="99" t="s">
        <v>236</v>
      </c>
      <c r="M76" s="105" t="s">
        <v>284</v>
      </c>
    </row>
    <row r="77" spans="12:13">
      <c r="L77" s="99" t="s">
        <v>236</v>
      </c>
      <c r="M77" s="105" t="s">
        <v>285</v>
      </c>
    </row>
    <row r="78" spans="12:13">
      <c r="L78" s="99" t="s">
        <v>237</v>
      </c>
      <c r="M78" s="104" t="s">
        <v>286</v>
      </c>
    </row>
    <row r="79" spans="12:13">
      <c r="L79" s="99" t="s">
        <v>237</v>
      </c>
      <c r="M79" s="104" t="s">
        <v>287</v>
      </c>
    </row>
    <row r="80" spans="12:13">
      <c r="L80" s="99" t="s">
        <v>237</v>
      </c>
      <c r="M80" s="104" t="s">
        <v>288</v>
      </c>
    </row>
    <row r="81" spans="12:13">
      <c r="L81" s="99" t="s">
        <v>237</v>
      </c>
      <c r="M81" s="104" t="s">
        <v>289</v>
      </c>
    </row>
    <row r="82" spans="12:13">
      <c r="L82" s="99" t="s">
        <v>237</v>
      </c>
      <c r="M82" s="104" t="s">
        <v>290</v>
      </c>
    </row>
    <row r="83" spans="12:13">
      <c r="L83" s="99" t="s">
        <v>237</v>
      </c>
      <c r="M83" s="104" t="s">
        <v>291</v>
      </c>
    </row>
    <row r="84" spans="12:13">
      <c r="L84" s="99" t="s">
        <v>237</v>
      </c>
      <c r="M84" s="104" t="s">
        <v>292</v>
      </c>
    </row>
    <row r="85" spans="12:13">
      <c r="L85" s="99" t="s">
        <v>237</v>
      </c>
      <c r="M85" s="104" t="s">
        <v>293</v>
      </c>
    </row>
    <row r="86" spans="12:13">
      <c r="L86" s="99" t="s">
        <v>238</v>
      </c>
      <c r="M86" t="s">
        <v>294</v>
      </c>
    </row>
    <row r="87" spans="12:13">
      <c r="L87" s="99" t="s">
        <v>238</v>
      </c>
      <c r="M87" t="s">
        <v>295</v>
      </c>
    </row>
    <row r="88" spans="12:13">
      <c r="L88" s="99" t="s">
        <v>238</v>
      </c>
      <c r="M88" t="s">
        <v>296</v>
      </c>
    </row>
    <row r="89" spans="12:13">
      <c r="L89" s="99" t="s">
        <v>238</v>
      </c>
      <c r="M89" t="s">
        <v>297</v>
      </c>
    </row>
    <row r="90" spans="12:13">
      <c r="L90" s="99" t="s">
        <v>238</v>
      </c>
      <c r="M90" t="s">
        <v>298</v>
      </c>
    </row>
    <row r="91" spans="12:13">
      <c r="L91" s="99" t="s">
        <v>239</v>
      </c>
      <c r="M91" s="100" t="s">
        <v>337</v>
      </c>
    </row>
    <row r="92" spans="12:13">
      <c r="L92" s="99" t="s">
        <v>239</v>
      </c>
      <c r="M92" s="100" t="s">
        <v>339</v>
      </c>
    </row>
    <row r="93" spans="12:13">
      <c r="L93" s="99" t="s">
        <v>239</v>
      </c>
      <c r="M93" s="100" t="s">
        <v>338</v>
      </c>
    </row>
    <row r="94" spans="12:13">
      <c r="L94" s="99" t="s">
        <v>239</v>
      </c>
      <c r="M94" s="100" t="s">
        <v>340</v>
      </c>
    </row>
    <row r="95" spans="12:13">
      <c r="L95" s="99" t="s">
        <v>240</v>
      </c>
      <c r="M95" t="s">
        <v>299</v>
      </c>
    </row>
    <row r="96" spans="12:13">
      <c r="L96" s="99" t="s">
        <v>240</v>
      </c>
      <c r="M96" t="s">
        <v>300</v>
      </c>
    </row>
    <row r="97" spans="12:13">
      <c r="L97" s="99" t="s">
        <v>240</v>
      </c>
      <c r="M97" t="s">
        <v>301</v>
      </c>
    </row>
    <row r="98" spans="12:13">
      <c r="L98" s="99" t="s">
        <v>240</v>
      </c>
      <c r="M98" t="s">
        <v>302</v>
      </c>
    </row>
    <row r="99" spans="12:13">
      <c r="L99" s="99" t="s">
        <v>240</v>
      </c>
      <c r="M99" t="s">
        <v>303</v>
      </c>
    </row>
    <row r="100" spans="12:13">
      <c r="L100" s="99" t="s">
        <v>240</v>
      </c>
      <c r="M100" t="s">
        <v>304</v>
      </c>
    </row>
    <row r="101" spans="12:13">
      <c r="L101" s="99" t="s">
        <v>240</v>
      </c>
      <c r="M101" t="s">
        <v>305</v>
      </c>
    </row>
    <row r="102" spans="12:13">
      <c r="L102" s="99" t="s">
        <v>240</v>
      </c>
      <c r="M102" t="s">
        <v>306</v>
      </c>
    </row>
    <row r="103" spans="12:13">
      <c r="L103" s="99" t="s">
        <v>240</v>
      </c>
      <c r="M103" t="s">
        <v>307</v>
      </c>
    </row>
    <row r="104" spans="12:13">
      <c r="L104" s="99" t="s">
        <v>240</v>
      </c>
      <c r="M104" t="s">
        <v>308</v>
      </c>
    </row>
    <row r="105" spans="12:13">
      <c r="L105" s="99" t="s">
        <v>261</v>
      </c>
      <c r="M105" s="103" t="s">
        <v>309</v>
      </c>
    </row>
    <row r="106" spans="12:13">
      <c r="L106" s="99" t="s">
        <v>261</v>
      </c>
      <c r="M106" s="103" t="s">
        <v>310</v>
      </c>
    </row>
    <row r="107" spans="12:13">
      <c r="L107" s="99" t="s">
        <v>261</v>
      </c>
      <c r="M107" s="103" t="s">
        <v>311</v>
      </c>
    </row>
    <row r="108" spans="12:13">
      <c r="L108" s="99" t="s">
        <v>261</v>
      </c>
      <c r="M108" s="103" t="s">
        <v>312</v>
      </c>
    </row>
    <row r="109" spans="12:13">
      <c r="L109" s="99" t="s">
        <v>261</v>
      </c>
      <c r="M109" s="103" t="s">
        <v>313</v>
      </c>
    </row>
    <row r="110" spans="12:13">
      <c r="L110" s="99" t="s">
        <v>261</v>
      </c>
      <c r="M110" s="103" t="s">
        <v>314</v>
      </c>
    </row>
    <row r="111" spans="12:13">
      <c r="L111" s="99" t="s">
        <v>242</v>
      </c>
      <c r="M111" t="s">
        <v>315</v>
      </c>
    </row>
    <row r="112" spans="12:13">
      <c r="L112" s="99" t="s">
        <v>242</v>
      </c>
      <c r="M112" t="s">
        <v>316</v>
      </c>
    </row>
    <row r="113" spans="12:13">
      <c r="L113" s="99" t="s">
        <v>242</v>
      </c>
      <c r="M113" t="s">
        <v>317</v>
      </c>
    </row>
    <row r="114" spans="12:13">
      <c r="L114" s="99" t="s">
        <v>243</v>
      </c>
      <c r="M114" s="100" t="s">
        <v>318</v>
      </c>
    </row>
    <row r="115" spans="12:13">
      <c r="L115" s="99" t="s">
        <v>243</v>
      </c>
      <c r="M115" s="100" t="s">
        <v>319</v>
      </c>
    </row>
    <row r="116" spans="12:13">
      <c r="L116" s="99" t="s">
        <v>243</v>
      </c>
      <c r="M116" s="100" t="s">
        <v>320</v>
      </c>
    </row>
    <row r="117" spans="12:13">
      <c r="L117" s="99" t="s">
        <v>243</v>
      </c>
      <c r="M117" s="100" t="s">
        <v>321</v>
      </c>
    </row>
    <row r="118" spans="12:13">
      <c r="L118" s="99" t="s">
        <v>243</v>
      </c>
      <c r="M118" s="100" t="s">
        <v>322</v>
      </c>
    </row>
    <row r="119" spans="12:13">
      <c r="L119" s="99" t="s">
        <v>243</v>
      </c>
      <c r="M119" s="100" t="s">
        <v>323</v>
      </c>
    </row>
    <row r="120" spans="12:13">
      <c r="L120" s="99" t="s">
        <v>243</v>
      </c>
      <c r="M120" s="100" t="s">
        <v>323</v>
      </c>
    </row>
    <row r="121" spans="12:13">
      <c r="L121" s="99" t="s">
        <v>244</v>
      </c>
      <c r="M121" t="s">
        <v>324</v>
      </c>
    </row>
    <row r="122" spans="12:13">
      <c r="L122" s="99" t="s">
        <v>244</v>
      </c>
      <c r="M122" t="s">
        <v>325</v>
      </c>
    </row>
    <row r="123" spans="12:13">
      <c r="L123" s="99" t="s">
        <v>244</v>
      </c>
      <c r="M123" t="s">
        <v>326</v>
      </c>
    </row>
    <row r="124" spans="12:13">
      <c r="L124" s="99" t="s">
        <v>244</v>
      </c>
      <c r="M124" t="s">
        <v>327</v>
      </c>
    </row>
    <row r="125" spans="12:13">
      <c r="L125" s="99" t="s">
        <v>244</v>
      </c>
      <c r="M125" t="s">
        <v>328</v>
      </c>
    </row>
    <row r="126" spans="12:13">
      <c r="L126" s="99" t="s">
        <v>245</v>
      </c>
      <c r="M126" s="106" t="s">
        <v>329</v>
      </c>
    </row>
    <row r="127" spans="12:13">
      <c r="L127" s="99" t="s">
        <v>245</v>
      </c>
      <c r="M127" s="106" t="s">
        <v>330</v>
      </c>
    </row>
    <row r="128" spans="12:13">
      <c r="L128" s="99" t="s">
        <v>246</v>
      </c>
      <c r="M128" t="s">
        <v>331</v>
      </c>
    </row>
    <row r="129" spans="12:13">
      <c r="L129" s="99" t="s">
        <v>246</v>
      </c>
      <c r="M129" t="s">
        <v>332</v>
      </c>
    </row>
    <row r="130" spans="12:13">
      <c r="L130" s="99" t="s">
        <v>247</v>
      </c>
      <c r="M130" s="102" t="s">
        <v>341</v>
      </c>
    </row>
    <row r="131" spans="12:13">
      <c r="L131" s="99" t="s">
        <v>247</v>
      </c>
      <c r="M131" s="102" t="s">
        <v>342</v>
      </c>
    </row>
    <row r="132" spans="12:13">
      <c r="L132" s="99" t="s">
        <v>248</v>
      </c>
      <c r="M132" t="s">
        <v>333</v>
      </c>
    </row>
    <row r="133" spans="12:13">
      <c r="L133" s="99" t="s">
        <v>248</v>
      </c>
      <c r="M133" t="s">
        <v>334</v>
      </c>
    </row>
    <row r="134" spans="12:13">
      <c r="L134" s="99" t="s">
        <v>248</v>
      </c>
      <c r="M134" t="s">
        <v>335</v>
      </c>
    </row>
    <row r="135" spans="12:13">
      <c r="L135" s="99" t="s">
        <v>248</v>
      </c>
      <c r="M135" t="s">
        <v>336</v>
      </c>
    </row>
  </sheetData>
  <sheetProtection algorithmName="SHA-512" hashValue="yXEF57Q/0qsuSJQKDUMNu9hRfXTt4bqfoyfCoWJOu40F9Df9jVsBEeVgfEIuElA5aM1StJ4jOXHZJMu6XshP+A==" saltValue="PTjqv8iNjRCCwhmsUXHOKQ==" spinCount="100000"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11" workbookViewId="0">
      <selection activeCell="B14" sqref="B14"/>
    </sheetView>
  </sheetViews>
  <sheetFormatPr baseColWidth="10" defaultColWidth="11.42578125" defaultRowHeight="15.75"/>
  <cols>
    <col min="1" max="1" width="19.7109375" style="49" customWidth="1"/>
    <col min="2" max="2" width="109.85546875" style="13" customWidth="1"/>
    <col min="3" max="16384" width="11.42578125" style="13"/>
  </cols>
  <sheetData>
    <row r="1" spans="1:2">
      <c r="A1" s="548" t="s">
        <v>161</v>
      </c>
      <c r="B1" s="548"/>
    </row>
    <row r="2" spans="1:2" ht="16.5" thickBot="1">
      <c r="A2" s="9"/>
      <c r="B2" s="42" t="s">
        <v>192</v>
      </c>
    </row>
    <row r="3" spans="1:2" ht="17.25" thickTop="1" thickBot="1">
      <c r="A3" s="43" t="s">
        <v>162</v>
      </c>
      <c r="B3" s="8" t="s">
        <v>92</v>
      </c>
    </row>
    <row r="4" spans="1:2" ht="38.25" customHeight="1" thickTop="1">
      <c r="A4" s="552" t="s">
        <v>159</v>
      </c>
      <c r="B4" s="44" t="s">
        <v>216</v>
      </c>
    </row>
    <row r="5" spans="1:2" ht="78.75">
      <c r="A5" s="550"/>
      <c r="B5" s="45" t="s">
        <v>197</v>
      </c>
    </row>
    <row r="6" spans="1:2" ht="78.75">
      <c r="A6" s="550"/>
      <c r="B6" s="57" t="s">
        <v>218</v>
      </c>
    </row>
    <row r="7" spans="1:2" ht="31.5">
      <c r="A7" s="550"/>
      <c r="B7" s="46" t="s">
        <v>178</v>
      </c>
    </row>
    <row r="8" spans="1:2" ht="31.5">
      <c r="A8" s="550"/>
      <c r="B8" s="46" t="s">
        <v>163</v>
      </c>
    </row>
    <row r="9" spans="1:2" ht="126">
      <c r="A9" s="550"/>
      <c r="B9" s="57" t="s">
        <v>196</v>
      </c>
    </row>
    <row r="10" spans="1:2" ht="31.5">
      <c r="A10" s="550"/>
      <c r="B10" s="46" t="s">
        <v>184</v>
      </c>
    </row>
    <row r="11" spans="1:2" ht="94.5">
      <c r="A11" s="550"/>
      <c r="B11" s="45" t="s">
        <v>207</v>
      </c>
    </row>
    <row r="12" spans="1:2" ht="51" customHeight="1">
      <c r="A12" s="551"/>
      <c r="B12" s="45" t="s">
        <v>262</v>
      </c>
    </row>
    <row r="13" spans="1:2">
      <c r="A13" s="549" t="s">
        <v>93</v>
      </c>
      <c r="B13" s="46" t="s">
        <v>164</v>
      </c>
    </row>
    <row r="14" spans="1:2">
      <c r="A14" s="550"/>
      <c r="B14" s="46" t="s">
        <v>165</v>
      </c>
    </row>
    <row r="15" spans="1:2">
      <c r="A15" s="550"/>
      <c r="B15" s="46" t="s">
        <v>166</v>
      </c>
    </row>
    <row r="16" spans="1:2" ht="94.5">
      <c r="A16" s="550"/>
      <c r="B16" s="46" t="s">
        <v>191</v>
      </c>
    </row>
    <row r="17" spans="1:2">
      <c r="A17" s="550"/>
      <c r="B17" s="46" t="s">
        <v>167</v>
      </c>
    </row>
    <row r="18" spans="1:2" ht="94.5">
      <c r="A18" s="550"/>
      <c r="B18" s="46" t="s">
        <v>199</v>
      </c>
    </row>
    <row r="19" spans="1:2" ht="78.75">
      <c r="A19" s="550"/>
      <c r="B19" s="57" t="s">
        <v>198</v>
      </c>
    </row>
    <row r="20" spans="1:2" ht="31.5">
      <c r="A20" s="550"/>
      <c r="B20" s="46" t="s">
        <v>168</v>
      </c>
    </row>
    <row r="21" spans="1:2" ht="31.5">
      <c r="A21" s="550"/>
      <c r="B21" s="46" t="s">
        <v>169</v>
      </c>
    </row>
    <row r="22" spans="1:2" ht="31.5">
      <c r="A22" s="550"/>
      <c r="B22" s="46" t="s">
        <v>170</v>
      </c>
    </row>
    <row r="23" spans="1:2">
      <c r="A23" s="550"/>
      <c r="B23" s="46" t="s">
        <v>171</v>
      </c>
    </row>
    <row r="24" spans="1:2" ht="31.5">
      <c r="A24" s="551"/>
      <c r="B24" s="46" t="s">
        <v>183</v>
      </c>
    </row>
    <row r="25" spans="1:2" ht="47.25">
      <c r="A25" s="47" t="s">
        <v>158</v>
      </c>
      <c r="B25" s="46" t="s">
        <v>160</v>
      </c>
    </row>
    <row r="26" spans="1:2" ht="39.75" customHeight="1">
      <c r="A26" s="47" t="s">
        <v>151</v>
      </c>
      <c r="B26" s="46" t="s">
        <v>179</v>
      </c>
    </row>
    <row r="27" spans="1:2" ht="31.5">
      <c r="A27" s="47" t="s">
        <v>125</v>
      </c>
      <c r="B27" s="48" t="s">
        <v>136</v>
      </c>
    </row>
  </sheetData>
  <mergeCells count="3">
    <mergeCell ref="A1:B1"/>
    <mergeCell ref="A13:A24"/>
    <mergeCell ref="A4:A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3"/>
  <sheetViews>
    <sheetView topLeftCell="B34" zoomScale="70" zoomScaleNormal="70" workbookViewId="0">
      <selection activeCell="I34" sqref="I34"/>
    </sheetView>
  </sheetViews>
  <sheetFormatPr baseColWidth="10" defaultColWidth="11.42578125" defaultRowHeight="15.75"/>
  <cols>
    <col min="1" max="1" width="25.140625" style="13" customWidth="1"/>
    <col min="2" max="2" width="39.140625" style="41" customWidth="1"/>
    <col min="3" max="16384" width="11.42578125" style="13"/>
  </cols>
  <sheetData>
    <row r="1" spans="1:13" ht="16.5" thickBot="1">
      <c r="A1" s="61"/>
      <c r="B1" s="62" t="s">
        <v>712</v>
      </c>
      <c r="C1" s="63"/>
      <c r="D1" s="63"/>
      <c r="E1" s="63"/>
      <c r="F1" s="63"/>
      <c r="G1" s="63"/>
      <c r="H1" s="63"/>
      <c r="I1" s="63"/>
      <c r="J1" s="63"/>
      <c r="K1" s="63"/>
      <c r="L1" s="63"/>
      <c r="M1" s="64"/>
    </row>
    <row r="2" spans="1:13">
      <c r="A2" s="477" t="s">
        <v>126</v>
      </c>
      <c r="B2" s="136" t="s">
        <v>91</v>
      </c>
      <c r="C2" s="480" t="s">
        <v>713</v>
      </c>
      <c r="D2" s="481"/>
      <c r="E2" s="481"/>
      <c r="F2" s="482"/>
      <c r="G2" s="482"/>
      <c r="H2" s="482"/>
      <c r="I2" s="482"/>
      <c r="J2" s="482"/>
      <c r="K2" s="482"/>
      <c r="L2" s="482"/>
      <c r="M2" s="483"/>
    </row>
    <row r="3" spans="1:13" ht="31.5">
      <c r="A3" s="478"/>
      <c r="B3" s="137" t="s">
        <v>185</v>
      </c>
      <c r="C3" s="480" t="s">
        <v>714</v>
      </c>
      <c r="D3" s="481"/>
      <c r="E3" s="481"/>
      <c r="F3" s="482"/>
      <c r="G3" s="482"/>
      <c r="H3" s="482"/>
      <c r="I3" s="482"/>
      <c r="J3" s="482"/>
      <c r="K3" s="482"/>
      <c r="L3" s="482"/>
      <c r="M3" s="483"/>
    </row>
    <row r="4" spans="1:13" ht="15.75" customHeight="1">
      <c r="A4" s="478"/>
      <c r="B4" s="138" t="s">
        <v>83</v>
      </c>
      <c r="C4" s="174" t="s">
        <v>85</v>
      </c>
      <c r="D4" s="114"/>
      <c r="E4" s="115"/>
      <c r="F4" s="484" t="s">
        <v>210</v>
      </c>
      <c r="G4" s="485"/>
      <c r="H4" s="116"/>
      <c r="I4" s="176"/>
      <c r="J4" s="176"/>
      <c r="K4" s="176"/>
      <c r="L4" s="176"/>
      <c r="M4" s="177"/>
    </row>
    <row r="5" spans="1:13" ht="16.5" customHeight="1">
      <c r="A5" s="478"/>
      <c r="B5" s="139" t="s">
        <v>181</v>
      </c>
      <c r="C5" s="486"/>
      <c r="D5" s="487"/>
      <c r="E5" s="487"/>
      <c r="F5" s="487"/>
      <c r="G5" s="487"/>
      <c r="H5" s="487"/>
      <c r="I5" s="487"/>
      <c r="J5" s="487"/>
      <c r="K5" s="487"/>
      <c r="L5" s="487"/>
      <c r="M5" s="488"/>
    </row>
    <row r="6" spans="1:13">
      <c r="A6" s="478"/>
      <c r="B6" s="138" t="s">
        <v>152</v>
      </c>
      <c r="C6" s="174"/>
      <c r="D6" s="176"/>
      <c r="E6" s="176"/>
      <c r="F6" s="176"/>
      <c r="G6" s="176"/>
      <c r="H6" s="176"/>
      <c r="I6" s="176"/>
      <c r="J6" s="176"/>
      <c r="K6" s="176"/>
      <c r="L6" s="176"/>
      <c r="M6" s="177"/>
    </row>
    <row r="7" spans="1:13">
      <c r="A7" s="478"/>
      <c r="B7" s="137" t="s">
        <v>127</v>
      </c>
      <c r="C7" s="489" t="s">
        <v>35</v>
      </c>
      <c r="D7" s="490"/>
      <c r="E7" s="117"/>
      <c r="F7" s="117"/>
      <c r="G7" s="118"/>
      <c r="H7" s="68" t="s">
        <v>6</v>
      </c>
      <c r="I7" s="491" t="s">
        <v>37</v>
      </c>
      <c r="J7" s="490"/>
      <c r="K7" s="490"/>
      <c r="L7" s="490"/>
      <c r="M7" s="492"/>
    </row>
    <row r="8" spans="1:13">
      <c r="A8" s="478"/>
      <c r="B8" s="493" t="s">
        <v>147</v>
      </c>
      <c r="C8" s="119"/>
      <c r="D8" s="120"/>
      <c r="E8" s="120"/>
      <c r="F8" s="120"/>
      <c r="G8" s="120"/>
      <c r="H8" s="120"/>
      <c r="I8" s="120"/>
      <c r="J8" s="120"/>
      <c r="K8" s="120"/>
      <c r="L8" s="121"/>
      <c r="M8" s="122"/>
    </row>
    <row r="9" spans="1:13">
      <c r="A9" s="478"/>
      <c r="B9" s="494"/>
      <c r="C9" s="496" t="s">
        <v>258</v>
      </c>
      <c r="D9" s="497"/>
      <c r="E9" s="29"/>
      <c r="F9" s="498" t="s">
        <v>715</v>
      </c>
      <c r="G9" s="498"/>
      <c r="H9" s="498"/>
      <c r="I9" s="497"/>
      <c r="J9" s="497"/>
      <c r="K9" s="29"/>
      <c r="L9" s="27"/>
      <c r="M9" s="108"/>
    </row>
    <row r="10" spans="1:13">
      <c r="A10" s="478"/>
      <c r="B10" s="495"/>
      <c r="C10" s="496" t="s">
        <v>148</v>
      </c>
      <c r="D10" s="497"/>
      <c r="E10" s="173"/>
      <c r="F10" s="497" t="s">
        <v>148</v>
      </c>
      <c r="G10" s="497"/>
      <c r="H10" s="173"/>
      <c r="I10" s="497" t="s">
        <v>148</v>
      </c>
      <c r="J10" s="497"/>
      <c r="K10" s="173"/>
      <c r="L10" s="123"/>
      <c r="M10" s="124"/>
    </row>
    <row r="11" spans="1:13" ht="190.5" customHeight="1">
      <c r="A11" s="479"/>
      <c r="B11" s="137" t="s">
        <v>186</v>
      </c>
      <c r="C11" s="499" t="s">
        <v>716</v>
      </c>
      <c r="D11" s="500"/>
      <c r="E11" s="500"/>
      <c r="F11" s="500"/>
      <c r="G11" s="500"/>
      <c r="H11" s="500"/>
      <c r="I11" s="500"/>
      <c r="J11" s="500"/>
      <c r="K11" s="500"/>
      <c r="L11" s="500"/>
      <c r="M11" s="501"/>
    </row>
    <row r="12" spans="1:13" ht="15.75" customHeight="1">
      <c r="A12" s="506" t="s">
        <v>93</v>
      </c>
      <c r="B12" s="137" t="s">
        <v>195</v>
      </c>
      <c r="C12" s="509" t="s">
        <v>205</v>
      </c>
      <c r="D12" s="510"/>
      <c r="E12" s="182"/>
      <c r="F12" s="182"/>
      <c r="G12" s="182"/>
      <c r="H12" s="182"/>
      <c r="I12" s="182"/>
      <c r="J12" s="182"/>
      <c r="K12" s="182"/>
      <c r="L12" s="125"/>
      <c r="M12" s="126"/>
    </row>
    <row r="13" spans="1:13" ht="8.25" customHeight="1">
      <c r="A13" s="507"/>
      <c r="B13" s="493" t="s">
        <v>94</v>
      </c>
      <c r="C13" s="127"/>
      <c r="D13" s="14"/>
      <c r="E13" s="14"/>
      <c r="F13" s="14"/>
      <c r="G13" s="14"/>
      <c r="H13" s="14"/>
      <c r="I13" s="14"/>
      <c r="J13" s="14"/>
      <c r="K13" s="14"/>
      <c r="L13" s="14"/>
      <c r="M13" s="15"/>
    </row>
    <row r="14" spans="1:13" ht="9" customHeight="1">
      <c r="A14" s="507"/>
      <c r="B14" s="494"/>
      <c r="C14" s="74"/>
      <c r="D14" s="16"/>
      <c r="E14" s="7"/>
      <c r="F14" s="16"/>
      <c r="G14" s="7"/>
      <c r="H14" s="16"/>
      <c r="I14" s="7"/>
      <c r="J14" s="16"/>
      <c r="K14" s="7"/>
      <c r="L14" s="7"/>
      <c r="M14" s="17"/>
    </row>
    <row r="15" spans="1:13">
      <c r="A15" s="507"/>
      <c r="B15" s="494"/>
      <c r="C15" s="75" t="s">
        <v>95</v>
      </c>
      <c r="D15" s="18"/>
      <c r="E15" s="19" t="s">
        <v>96</v>
      </c>
      <c r="F15" s="18"/>
      <c r="G15" s="19" t="s">
        <v>97</v>
      </c>
      <c r="H15" s="18"/>
      <c r="I15" s="19" t="s">
        <v>128</v>
      </c>
      <c r="J15" s="134"/>
      <c r="K15" s="19"/>
      <c r="L15" s="19"/>
      <c r="M15" s="66"/>
    </row>
    <row r="16" spans="1:13">
      <c r="A16" s="507"/>
      <c r="B16" s="494"/>
      <c r="C16" s="75" t="s">
        <v>98</v>
      </c>
      <c r="D16" s="20"/>
      <c r="E16" s="19" t="s">
        <v>99</v>
      </c>
      <c r="F16" s="21"/>
      <c r="G16" s="19" t="s">
        <v>100</v>
      </c>
      <c r="H16" s="21"/>
      <c r="I16" s="19"/>
      <c r="J16" s="69"/>
      <c r="K16" s="19"/>
      <c r="L16" s="19"/>
      <c r="M16" s="66"/>
    </row>
    <row r="17" spans="1:13">
      <c r="A17" s="507"/>
      <c r="B17" s="494"/>
      <c r="C17" s="75" t="s">
        <v>193</v>
      </c>
      <c r="D17" s="20"/>
      <c r="E17" s="19" t="s">
        <v>194</v>
      </c>
      <c r="F17" s="20"/>
      <c r="G17" s="19"/>
      <c r="H17" s="69"/>
      <c r="I17" s="19"/>
      <c r="J17" s="69"/>
      <c r="K17" s="19"/>
      <c r="L17" s="19"/>
      <c r="M17" s="66"/>
    </row>
    <row r="18" spans="1:13">
      <c r="A18" s="507"/>
      <c r="B18" s="494"/>
      <c r="C18" s="75" t="s">
        <v>101</v>
      </c>
      <c r="D18" s="21" t="s">
        <v>717</v>
      </c>
      <c r="E18" s="19" t="s">
        <v>102</v>
      </c>
      <c r="F18" s="128" t="s">
        <v>718</v>
      </c>
      <c r="G18" s="128"/>
      <c r="H18" s="128"/>
      <c r="I18" s="128"/>
      <c r="J18" s="128"/>
      <c r="K18" s="128"/>
      <c r="L18" s="128"/>
      <c r="M18" s="129"/>
    </row>
    <row r="19" spans="1:13" ht="9.75" customHeight="1">
      <c r="A19" s="507"/>
      <c r="B19" s="495"/>
      <c r="C19" s="76"/>
      <c r="D19" s="22"/>
      <c r="E19" s="22"/>
      <c r="F19" s="22"/>
      <c r="G19" s="22"/>
      <c r="H19" s="22"/>
      <c r="I19" s="22"/>
      <c r="J19" s="22"/>
      <c r="K19" s="22"/>
      <c r="L19" s="22"/>
      <c r="M19" s="23"/>
    </row>
    <row r="20" spans="1:13">
      <c r="A20" s="507"/>
      <c r="B20" s="493" t="s">
        <v>137</v>
      </c>
      <c r="C20" s="77"/>
      <c r="D20" s="24"/>
      <c r="E20" s="24"/>
      <c r="F20" s="24"/>
      <c r="G20" s="24"/>
      <c r="H20" s="24"/>
      <c r="I20" s="24"/>
      <c r="J20" s="24"/>
      <c r="K20" s="24"/>
      <c r="L20" s="121"/>
      <c r="M20" s="122"/>
    </row>
    <row r="21" spans="1:13">
      <c r="A21" s="507"/>
      <c r="B21" s="494"/>
      <c r="C21" s="75" t="s">
        <v>138</v>
      </c>
      <c r="D21" s="21"/>
      <c r="E21" s="25"/>
      <c r="F21" s="19" t="s">
        <v>139</v>
      </c>
      <c r="G21" s="20"/>
      <c r="H21" s="25"/>
      <c r="I21" s="19" t="s">
        <v>140</v>
      </c>
      <c r="J21" s="20"/>
      <c r="K21" s="25"/>
      <c r="L21" s="27"/>
      <c r="M21" s="108"/>
    </row>
    <row r="22" spans="1:13">
      <c r="A22" s="507"/>
      <c r="B22" s="494"/>
      <c r="C22" s="75" t="s">
        <v>141</v>
      </c>
      <c r="D22" s="26"/>
      <c r="E22" s="27"/>
      <c r="F22" s="19" t="s">
        <v>142</v>
      </c>
      <c r="G22" s="21"/>
      <c r="H22" s="27"/>
      <c r="I22" s="28" t="s">
        <v>719</v>
      </c>
      <c r="J22" s="111" t="s">
        <v>717</v>
      </c>
      <c r="K22" s="29"/>
      <c r="L22" s="27"/>
      <c r="M22" s="108"/>
    </row>
    <row r="23" spans="1:13">
      <c r="A23" s="507"/>
      <c r="B23" s="494"/>
      <c r="C23" s="78"/>
      <c r="D23" s="30"/>
      <c r="E23" s="30"/>
      <c r="F23" s="30"/>
      <c r="G23" s="30"/>
      <c r="H23" s="30"/>
      <c r="I23" s="30"/>
      <c r="J23" s="30"/>
      <c r="K23" s="30"/>
      <c r="L23" s="123"/>
      <c r="M23" s="124"/>
    </row>
    <row r="24" spans="1:13">
      <c r="A24" s="507"/>
      <c r="B24" s="146" t="s">
        <v>103</v>
      </c>
      <c r="C24" s="79"/>
      <c r="D24" s="60"/>
      <c r="E24" s="60"/>
      <c r="F24" s="60"/>
      <c r="G24" s="60"/>
      <c r="H24" s="60"/>
      <c r="I24" s="60"/>
      <c r="J24" s="60"/>
      <c r="K24" s="60"/>
      <c r="L24" s="60"/>
      <c r="M24" s="80"/>
    </row>
    <row r="25" spans="1:13">
      <c r="A25" s="507"/>
      <c r="B25" s="140"/>
      <c r="C25" s="81" t="s">
        <v>104</v>
      </c>
      <c r="D25" s="32">
        <v>2.25</v>
      </c>
      <c r="E25" s="25"/>
      <c r="F25" s="33" t="s">
        <v>105</v>
      </c>
      <c r="G25" s="21">
        <v>2017</v>
      </c>
      <c r="H25" s="25"/>
      <c r="I25" s="33" t="s">
        <v>106</v>
      </c>
      <c r="J25" s="98" t="s">
        <v>720</v>
      </c>
      <c r="K25" s="182"/>
      <c r="L25" s="97"/>
      <c r="M25" s="31"/>
    </row>
    <row r="26" spans="1:13">
      <c r="A26" s="507"/>
      <c r="B26" s="139"/>
      <c r="C26" s="76"/>
      <c r="D26" s="22"/>
      <c r="E26" s="22"/>
      <c r="F26" s="22"/>
      <c r="G26" s="22"/>
      <c r="H26" s="22"/>
      <c r="I26" s="22"/>
      <c r="J26" s="22"/>
      <c r="K26" s="22"/>
      <c r="L26" s="22"/>
      <c r="M26" s="23"/>
    </row>
    <row r="27" spans="1:13">
      <c r="A27" s="507"/>
      <c r="B27" s="494" t="s">
        <v>143</v>
      </c>
      <c r="C27" s="82"/>
      <c r="D27" s="34"/>
      <c r="E27" s="34"/>
      <c r="F27" s="34"/>
      <c r="G27" s="34"/>
      <c r="H27" s="34"/>
      <c r="I27" s="34"/>
      <c r="J27" s="34"/>
      <c r="K27" s="34"/>
      <c r="L27" s="27"/>
      <c r="M27" s="108"/>
    </row>
    <row r="28" spans="1:13">
      <c r="A28" s="507"/>
      <c r="B28" s="494"/>
      <c r="C28" s="83" t="s">
        <v>144</v>
      </c>
      <c r="D28" s="35">
        <v>2020</v>
      </c>
      <c r="E28" s="36"/>
      <c r="F28" s="25" t="s">
        <v>145</v>
      </c>
      <c r="G28" s="185" t="s">
        <v>721</v>
      </c>
      <c r="H28" s="36"/>
      <c r="I28" s="33"/>
      <c r="J28" s="36"/>
      <c r="K28" s="36"/>
      <c r="L28" s="27"/>
      <c r="M28" s="108"/>
    </row>
    <row r="29" spans="1:13">
      <c r="A29" s="507"/>
      <c r="B29" s="494"/>
      <c r="C29" s="83"/>
      <c r="D29" s="71"/>
      <c r="E29" s="36"/>
      <c r="F29" s="25"/>
      <c r="G29" s="36"/>
      <c r="H29" s="36"/>
      <c r="I29" s="33"/>
      <c r="J29" s="36"/>
      <c r="K29" s="36"/>
      <c r="L29" s="27"/>
      <c r="M29" s="108"/>
    </row>
    <row r="30" spans="1:13">
      <c r="A30" s="507"/>
      <c r="B30" s="146" t="s">
        <v>107</v>
      </c>
      <c r="C30" s="84"/>
      <c r="D30" s="175"/>
      <c r="E30" s="175"/>
      <c r="F30" s="175"/>
      <c r="G30" s="175"/>
      <c r="H30" s="175"/>
      <c r="I30" s="175"/>
      <c r="J30" s="175"/>
      <c r="K30" s="175"/>
      <c r="L30" s="175"/>
      <c r="M30" s="85"/>
    </row>
    <row r="31" spans="1:13">
      <c r="A31" s="507"/>
      <c r="B31" s="140"/>
      <c r="C31" s="86"/>
      <c r="D31" s="178" t="s">
        <v>108</v>
      </c>
      <c r="E31" s="178"/>
      <c r="F31" s="178" t="s">
        <v>109</v>
      </c>
      <c r="G31" s="178"/>
      <c r="H31" s="130" t="s">
        <v>110</v>
      </c>
      <c r="I31" s="130"/>
      <c r="J31" s="130" t="s">
        <v>111</v>
      </c>
      <c r="K31" s="178"/>
      <c r="L31" s="178" t="s">
        <v>112</v>
      </c>
      <c r="M31" s="38"/>
    </row>
    <row r="32" spans="1:13">
      <c r="A32" s="507"/>
      <c r="B32" s="140"/>
      <c r="C32" s="86"/>
      <c r="D32" s="186">
        <v>1.8</v>
      </c>
      <c r="E32" s="187"/>
      <c r="F32" s="186">
        <v>1.35</v>
      </c>
      <c r="G32" s="187"/>
      <c r="H32" s="186">
        <v>0.9</v>
      </c>
      <c r="I32" s="187"/>
      <c r="J32" s="186">
        <v>0.45</v>
      </c>
      <c r="K32" s="187"/>
      <c r="L32" s="186">
        <v>0</v>
      </c>
      <c r="M32" s="188"/>
    </row>
    <row r="33" spans="1:13">
      <c r="A33" s="507"/>
      <c r="B33" s="140"/>
      <c r="C33" s="86"/>
      <c r="D33" s="11" t="s">
        <v>153</v>
      </c>
      <c r="E33" s="178"/>
      <c r="F33" s="178"/>
      <c r="G33" s="178"/>
      <c r="H33" s="130"/>
      <c r="I33" s="130"/>
      <c r="J33" s="130"/>
      <c r="K33" s="178"/>
      <c r="L33" s="178"/>
      <c r="M33" s="17"/>
    </row>
    <row r="34" spans="1:13">
      <c r="A34" s="507"/>
      <c r="B34" s="140"/>
      <c r="C34" s="86"/>
      <c r="D34" s="186">
        <v>0</v>
      </c>
      <c r="E34" s="187"/>
      <c r="F34" s="186"/>
      <c r="G34" s="187"/>
      <c r="H34" s="186"/>
      <c r="I34" s="187"/>
      <c r="J34" s="186"/>
      <c r="K34" s="187"/>
      <c r="L34" s="186"/>
      <c r="M34" s="188"/>
    </row>
    <row r="35" spans="1:13">
      <c r="A35" s="507"/>
      <c r="B35" s="139"/>
      <c r="C35" s="87"/>
      <c r="D35" s="123"/>
      <c r="E35" s="123"/>
      <c r="F35" s="123"/>
      <c r="G35" s="123"/>
      <c r="H35" s="514"/>
      <c r="I35" s="514"/>
      <c r="J35" s="180"/>
      <c r="K35" s="72"/>
      <c r="L35" s="180"/>
      <c r="M35" s="73"/>
    </row>
    <row r="36" spans="1:13" ht="18" customHeight="1">
      <c r="A36" s="507"/>
      <c r="B36" s="494" t="s">
        <v>146</v>
      </c>
      <c r="C36" s="107"/>
      <c r="D36" s="69"/>
      <c r="E36" s="69"/>
      <c r="F36" s="69"/>
      <c r="G36" s="69"/>
      <c r="H36" s="69"/>
      <c r="I36" s="69"/>
      <c r="J36" s="69"/>
      <c r="K36" s="69"/>
      <c r="L36" s="27"/>
      <c r="M36" s="108"/>
    </row>
    <row r="37" spans="1:13">
      <c r="A37" s="507"/>
      <c r="B37" s="494"/>
      <c r="C37" s="109"/>
      <c r="D37" s="39" t="s">
        <v>84</v>
      </c>
      <c r="E37" s="40" t="s">
        <v>85</v>
      </c>
      <c r="F37" s="520" t="s">
        <v>154</v>
      </c>
      <c r="G37" s="521" t="s">
        <v>156</v>
      </c>
      <c r="H37" s="521"/>
      <c r="I37" s="521"/>
      <c r="J37" s="521"/>
      <c r="K37" s="110" t="s">
        <v>260</v>
      </c>
      <c r="L37" s="522"/>
      <c r="M37" s="523"/>
    </row>
    <row r="38" spans="1:13">
      <c r="A38" s="507"/>
      <c r="B38" s="494"/>
      <c r="C38" s="109"/>
      <c r="D38" s="111" t="s">
        <v>722</v>
      </c>
      <c r="E38" s="20"/>
      <c r="F38" s="520"/>
      <c r="G38" s="521"/>
      <c r="H38" s="521"/>
      <c r="I38" s="521"/>
      <c r="J38" s="521"/>
      <c r="K38" s="27"/>
      <c r="L38" s="524"/>
      <c r="M38" s="525"/>
    </row>
    <row r="39" spans="1:13">
      <c r="A39" s="507"/>
      <c r="B39" s="495"/>
      <c r="C39" s="112"/>
      <c r="D39" s="113"/>
      <c r="E39" s="113"/>
      <c r="F39" s="113"/>
      <c r="G39" s="113"/>
      <c r="H39" s="113"/>
      <c r="I39" s="113"/>
      <c r="J39" s="113"/>
      <c r="K39" s="113"/>
      <c r="L39" s="27"/>
      <c r="M39" s="108"/>
    </row>
    <row r="40" spans="1:13" ht="138" customHeight="1">
      <c r="A40" s="507"/>
      <c r="B40" s="137" t="s">
        <v>115</v>
      </c>
      <c r="C40" s="499" t="s">
        <v>723</v>
      </c>
      <c r="D40" s="500"/>
      <c r="E40" s="500"/>
      <c r="F40" s="500"/>
      <c r="G40" s="500"/>
      <c r="H40" s="500"/>
      <c r="I40" s="500"/>
      <c r="J40" s="500"/>
      <c r="K40" s="500"/>
      <c r="L40" s="500"/>
      <c r="M40" s="501"/>
    </row>
    <row r="41" spans="1:13" ht="49.5" customHeight="1">
      <c r="A41" s="507"/>
      <c r="B41" s="137" t="s">
        <v>116</v>
      </c>
      <c r="C41" s="509" t="s">
        <v>724</v>
      </c>
      <c r="D41" s="510"/>
      <c r="E41" s="510"/>
      <c r="F41" s="510"/>
      <c r="G41" s="510"/>
      <c r="H41" s="510"/>
      <c r="I41" s="510"/>
      <c r="J41" s="510"/>
      <c r="K41" s="510"/>
      <c r="L41" s="510"/>
      <c r="M41" s="526"/>
    </row>
    <row r="42" spans="1:13">
      <c r="A42" s="507"/>
      <c r="B42" s="137" t="s">
        <v>117</v>
      </c>
      <c r="C42" s="131"/>
      <c r="D42" s="132"/>
      <c r="E42" s="132"/>
      <c r="F42" s="132"/>
      <c r="G42" s="132"/>
      <c r="H42" s="132"/>
      <c r="I42" s="132"/>
      <c r="J42" s="132"/>
      <c r="K42" s="132"/>
      <c r="L42" s="132"/>
      <c r="M42" s="133"/>
    </row>
    <row r="43" spans="1:13">
      <c r="A43" s="508"/>
      <c r="B43" s="137" t="s">
        <v>118</v>
      </c>
      <c r="C43" s="131"/>
      <c r="D43" s="132"/>
      <c r="E43" s="132"/>
      <c r="F43" s="132"/>
      <c r="G43" s="132"/>
      <c r="H43" s="132"/>
      <c r="I43" s="132"/>
      <c r="J43" s="132"/>
      <c r="K43" s="132"/>
      <c r="L43" s="132"/>
      <c r="M43" s="133"/>
    </row>
    <row r="44" spans="1:13" ht="15.75" customHeight="1">
      <c r="A44" s="515" t="s">
        <v>158</v>
      </c>
      <c r="B44" s="141" t="s">
        <v>119</v>
      </c>
      <c r="C44" s="502" t="s">
        <v>447</v>
      </c>
      <c r="D44" s="503"/>
      <c r="E44" s="503"/>
      <c r="F44" s="503"/>
      <c r="G44" s="503"/>
      <c r="H44" s="503"/>
      <c r="I44" s="503"/>
      <c r="J44" s="503"/>
      <c r="K44" s="503"/>
      <c r="L44" s="503"/>
      <c r="M44" s="504"/>
    </row>
    <row r="45" spans="1:13">
      <c r="A45" s="516"/>
      <c r="B45" s="141" t="s">
        <v>120</v>
      </c>
      <c r="C45" s="502" t="s">
        <v>725</v>
      </c>
      <c r="D45" s="503"/>
      <c r="E45" s="503"/>
      <c r="F45" s="503"/>
      <c r="G45" s="503"/>
      <c r="H45" s="503"/>
      <c r="I45" s="503"/>
      <c r="J45" s="503"/>
      <c r="K45" s="503"/>
      <c r="L45" s="503"/>
      <c r="M45" s="504"/>
    </row>
    <row r="46" spans="1:13">
      <c r="A46" s="516"/>
      <c r="B46" s="141" t="s">
        <v>121</v>
      </c>
      <c r="C46" s="502" t="s">
        <v>726</v>
      </c>
      <c r="D46" s="503"/>
      <c r="E46" s="503"/>
      <c r="F46" s="503"/>
      <c r="G46" s="503"/>
      <c r="H46" s="503"/>
      <c r="I46" s="503"/>
      <c r="J46" s="503"/>
      <c r="K46" s="503"/>
      <c r="L46" s="503"/>
      <c r="M46" s="504"/>
    </row>
    <row r="47" spans="1:13" ht="15.75" customHeight="1">
      <c r="A47" s="516"/>
      <c r="B47" s="142" t="s">
        <v>122</v>
      </c>
      <c r="C47" s="502" t="s">
        <v>727</v>
      </c>
      <c r="D47" s="503"/>
      <c r="E47" s="503"/>
      <c r="F47" s="503"/>
      <c r="G47" s="503"/>
      <c r="H47" s="503"/>
      <c r="I47" s="503"/>
      <c r="J47" s="503"/>
      <c r="K47" s="503"/>
      <c r="L47" s="503"/>
      <c r="M47" s="504"/>
    </row>
    <row r="48" spans="1:13" ht="15.75" customHeight="1">
      <c r="A48" s="516"/>
      <c r="B48" s="141" t="s">
        <v>123</v>
      </c>
      <c r="C48" s="505" t="s">
        <v>448</v>
      </c>
      <c r="D48" s="503"/>
      <c r="E48" s="503"/>
      <c r="F48" s="503"/>
      <c r="G48" s="503"/>
      <c r="H48" s="503"/>
      <c r="I48" s="503"/>
      <c r="J48" s="503"/>
      <c r="K48" s="503"/>
      <c r="L48" s="503"/>
      <c r="M48" s="504"/>
    </row>
    <row r="49" spans="1:13" ht="16.5" thickBot="1">
      <c r="A49" s="527"/>
      <c r="B49" s="141" t="s">
        <v>124</v>
      </c>
      <c r="C49" s="502" t="s">
        <v>728</v>
      </c>
      <c r="D49" s="503"/>
      <c r="E49" s="503"/>
      <c r="F49" s="503"/>
      <c r="G49" s="503"/>
      <c r="H49" s="503"/>
      <c r="I49" s="503"/>
      <c r="J49" s="503"/>
      <c r="K49" s="503"/>
      <c r="L49" s="503"/>
      <c r="M49" s="504"/>
    </row>
    <row r="50" spans="1:13" ht="15.75" customHeight="1">
      <c r="A50" s="515" t="s">
        <v>180</v>
      </c>
      <c r="B50" s="143" t="s">
        <v>149</v>
      </c>
      <c r="C50" s="517"/>
      <c r="D50" s="518"/>
      <c r="E50" s="518"/>
      <c r="F50" s="518"/>
      <c r="G50" s="518"/>
      <c r="H50" s="518"/>
      <c r="I50" s="518"/>
      <c r="J50" s="518"/>
      <c r="K50" s="518"/>
      <c r="L50" s="518"/>
      <c r="M50" s="519"/>
    </row>
    <row r="51" spans="1:13" ht="30" customHeight="1">
      <c r="A51" s="516"/>
      <c r="B51" s="143" t="s">
        <v>150</v>
      </c>
      <c r="C51" s="517"/>
      <c r="D51" s="518"/>
      <c r="E51" s="518"/>
      <c r="F51" s="518"/>
      <c r="G51" s="518"/>
      <c r="H51" s="518"/>
      <c r="I51" s="518"/>
      <c r="J51" s="518"/>
      <c r="K51" s="518"/>
      <c r="L51" s="518"/>
      <c r="M51" s="519"/>
    </row>
    <row r="52" spans="1:13" ht="30" customHeight="1" thickBot="1">
      <c r="A52" s="516"/>
      <c r="B52" s="144" t="s">
        <v>6</v>
      </c>
      <c r="C52" s="517"/>
      <c r="D52" s="518"/>
      <c r="E52" s="518"/>
      <c r="F52" s="518"/>
      <c r="G52" s="518"/>
      <c r="H52" s="518"/>
      <c r="I52" s="518"/>
      <c r="J52" s="518"/>
      <c r="K52" s="518"/>
      <c r="L52" s="518"/>
      <c r="M52" s="519"/>
    </row>
    <row r="53" spans="1:13" ht="16.5" thickBot="1">
      <c r="A53" s="135" t="s">
        <v>125</v>
      </c>
      <c r="B53" s="145"/>
      <c r="C53" s="511"/>
      <c r="D53" s="512"/>
      <c r="E53" s="512"/>
      <c r="F53" s="512"/>
      <c r="G53" s="512"/>
      <c r="H53" s="512"/>
      <c r="I53" s="512"/>
      <c r="J53" s="512"/>
      <c r="K53" s="512"/>
      <c r="L53" s="512"/>
      <c r="M53" s="513"/>
    </row>
  </sheetData>
  <mergeCells count="39">
    <mergeCell ref="C53:M53"/>
    <mergeCell ref="H35:I35"/>
    <mergeCell ref="B36:B39"/>
    <mergeCell ref="A50:A52"/>
    <mergeCell ref="C50:M50"/>
    <mergeCell ref="C51:M51"/>
    <mergeCell ref="C52:M52"/>
    <mergeCell ref="F37:F38"/>
    <mergeCell ref="G37:J38"/>
    <mergeCell ref="L37:M38"/>
    <mergeCell ref="C40:M40"/>
    <mergeCell ref="C41:M41"/>
    <mergeCell ref="A44:A49"/>
    <mergeCell ref="C44:M44"/>
    <mergeCell ref="C45:M45"/>
    <mergeCell ref="C46:M46"/>
    <mergeCell ref="C47:M47"/>
    <mergeCell ref="C48:M48"/>
    <mergeCell ref="C49:M49"/>
    <mergeCell ref="A12:A43"/>
    <mergeCell ref="C12:D12"/>
    <mergeCell ref="B13:B19"/>
    <mergeCell ref="B20:B23"/>
    <mergeCell ref="B27:B29"/>
    <mergeCell ref="A2:A11"/>
    <mergeCell ref="C2:M2"/>
    <mergeCell ref="C3:M3"/>
    <mergeCell ref="F4:G4"/>
    <mergeCell ref="C5:M5"/>
    <mergeCell ref="C7:D7"/>
    <mergeCell ref="I7:M7"/>
    <mergeCell ref="B8:B10"/>
    <mergeCell ref="C9:D9"/>
    <mergeCell ref="F9:H9"/>
    <mergeCell ref="I9:J9"/>
    <mergeCell ref="C10:D10"/>
    <mergeCell ref="F10:G10"/>
    <mergeCell ref="I10:J10"/>
    <mergeCell ref="C11:M11"/>
  </mergeCells>
  <dataValidations count="5">
    <dataValidation allowBlank="1" showInputMessage="1" showErrorMessage="1" prompt="Si corresponde a un indicador del PDD, identifique el código de la meta el cual se encuentra en el listado de indicadores del plan que se encuentra en la caja de herramientas._x000a__x000a_" sqref="F4"/>
    <dataValidation type="list" allowBlank="1" showInputMessage="1" showErrorMessage="1" sqref="I7:M7">
      <formula1>INDIRECT($C$7)</formula1>
    </dataValidation>
    <dataValidation allowBlank="1" showInputMessage="1" showErrorMessage="1" prompt="Determine si el indicador responde a un enfoque (Derechos Humanos, Género, Diferencial, Poblacional, Ambiental y Territorial). Si responde a más de enfoque separelos por ;" sqref="B12"/>
    <dataValidation allowBlank="1" showInputMessage="1" showErrorMessage="1" prompt="Seleccione de la lista desplegable" sqref="B4 B7 H7"/>
    <dataValidation allowBlank="1" showInputMessage="1" showErrorMessage="1" prompt="Incluir una ficha por cada indicador, ya sea de producto o de resultado" sqref="B1"/>
  </dataValidations>
  <hyperlinks>
    <hyperlink ref="C48" r:id="rId1"/>
  </hyperlinks>
  <pageMargins left="0.7" right="0.7" top="0.75" bottom="0.75" header="0.3" footer="0.3"/>
  <pageSetup paperSize="9"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[1]Desplegables!#REF!</xm:f>
          </x14:formula1>
          <xm:sqref>C7 G37:J38 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57"/>
  <sheetViews>
    <sheetView topLeftCell="A34" zoomScale="70" zoomScaleNormal="70" workbookViewId="0">
      <selection activeCell="C44" sqref="C44:M44"/>
    </sheetView>
  </sheetViews>
  <sheetFormatPr baseColWidth="10" defaultColWidth="11.42578125" defaultRowHeight="15.75"/>
  <cols>
    <col min="1" max="1" width="25.140625" style="13" customWidth="1"/>
    <col min="2" max="2" width="39.140625" style="41" customWidth="1"/>
    <col min="3" max="3" width="16.7109375" style="13" customWidth="1"/>
    <col min="4" max="4" width="14.85546875" style="13" bestFit="1" customWidth="1"/>
    <col min="5" max="6" width="11.42578125" style="13"/>
    <col min="7" max="7" width="14.28515625" style="13" customWidth="1"/>
    <col min="8" max="16384" width="11.42578125" style="13"/>
  </cols>
  <sheetData>
    <row r="1" spans="1:14" ht="16.5" thickBot="1">
      <c r="A1" s="61"/>
      <c r="B1" s="62" t="s">
        <v>729</v>
      </c>
      <c r="C1" s="63"/>
      <c r="D1" s="63"/>
      <c r="E1" s="63"/>
      <c r="F1" s="63"/>
      <c r="G1" s="63"/>
      <c r="H1" s="63"/>
      <c r="I1" s="63"/>
      <c r="J1" s="63"/>
      <c r="K1" s="63"/>
      <c r="L1" s="63"/>
      <c r="M1" s="64"/>
    </row>
    <row r="2" spans="1:14">
      <c r="A2" s="477" t="s">
        <v>126</v>
      </c>
      <c r="B2" s="136" t="s">
        <v>91</v>
      </c>
      <c r="C2" s="529" t="s">
        <v>730</v>
      </c>
      <c r="D2" s="530"/>
      <c r="E2" s="530"/>
      <c r="F2" s="530"/>
      <c r="G2" s="530"/>
      <c r="H2" s="530"/>
      <c r="I2" s="530"/>
      <c r="J2" s="530"/>
      <c r="K2" s="530"/>
      <c r="L2" s="530"/>
      <c r="M2" s="531"/>
    </row>
    <row r="3" spans="1:14" ht="172.5" customHeight="1">
      <c r="A3" s="478"/>
      <c r="B3" s="137" t="s">
        <v>185</v>
      </c>
      <c r="C3" s="480" t="s">
        <v>731</v>
      </c>
      <c r="D3" s="481"/>
      <c r="E3" s="481"/>
      <c r="F3" s="482"/>
      <c r="G3" s="482"/>
      <c r="H3" s="482"/>
      <c r="I3" s="482"/>
      <c r="J3" s="482"/>
      <c r="K3" s="482"/>
      <c r="L3" s="482"/>
      <c r="M3" s="483"/>
    </row>
    <row r="4" spans="1:14" ht="15.75" customHeight="1">
      <c r="A4" s="478"/>
      <c r="B4" s="138" t="s">
        <v>83</v>
      </c>
      <c r="C4" s="174" t="s">
        <v>85</v>
      </c>
      <c r="D4" s="114"/>
      <c r="E4" s="115"/>
      <c r="F4" s="484" t="s">
        <v>210</v>
      </c>
      <c r="G4" s="485"/>
      <c r="H4" s="116"/>
      <c r="I4" s="176"/>
      <c r="J4" s="176"/>
      <c r="K4" s="176"/>
      <c r="L4" s="176"/>
      <c r="M4" s="177"/>
    </row>
    <row r="5" spans="1:14" ht="16.5" customHeight="1">
      <c r="A5" s="478"/>
      <c r="B5" s="139" t="s">
        <v>181</v>
      </c>
      <c r="C5" s="486"/>
      <c r="D5" s="487"/>
      <c r="E5" s="487"/>
      <c r="F5" s="487"/>
      <c r="G5" s="487"/>
      <c r="H5" s="487"/>
      <c r="I5" s="487"/>
      <c r="J5" s="487"/>
      <c r="K5" s="487"/>
      <c r="L5" s="487"/>
      <c r="M5" s="488"/>
    </row>
    <row r="6" spans="1:14">
      <c r="A6" s="478"/>
      <c r="B6" s="138" t="s">
        <v>152</v>
      </c>
      <c r="C6" s="174"/>
      <c r="D6" s="176"/>
      <c r="E6" s="176"/>
      <c r="F6" s="176"/>
      <c r="G6" s="176"/>
      <c r="H6" s="176"/>
      <c r="I6" s="176"/>
      <c r="J6" s="176"/>
      <c r="K6" s="176"/>
      <c r="L6" s="176"/>
      <c r="M6" s="177"/>
    </row>
    <row r="7" spans="1:14">
      <c r="A7" s="478"/>
      <c r="B7" s="137" t="s">
        <v>127</v>
      </c>
      <c r="C7" s="489" t="s">
        <v>35</v>
      </c>
      <c r="D7" s="490"/>
      <c r="E7" s="117"/>
      <c r="F7" s="117"/>
      <c r="G7" s="118"/>
      <c r="H7" s="68" t="s">
        <v>6</v>
      </c>
      <c r="I7" s="491" t="s">
        <v>37</v>
      </c>
      <c r="J7" s="490"/>
      <c r="K7" s="490"/>
      <c r="L7" s="490"/>
      <c r="M7" s="492"/>
    </row>
    <row r="8" spans="1:14">
      <c r="A8" s="478"/>
      <c r="B8" s="493" t="s">
        <v>147</v>
      </c>
      <c r="C8" s="119"/>
      <c r="D8" s="120"/>
      <c r="E8" s="120"/>
      <c r="F8" s="120"/>
      <c r="G8" s="120"/>
      <c r="H8" s="120"/>
      <c r="I8" s="120"/>
      <c r="J8" s="120"/>
      <c r="K8" s="120"/>
      <c r="L8" s="121"/>
      <c r="M8" s="122"/>
    </row>
    <row r="9" spans="1:14">
      <c r="A9" s="478"/>
      <c r="B9" s="494"/>
      <c r="C9" s="496" t="s">
        <v>732</v>
      </c>
      <c r="D9" s="497"/>
      <c r="E9" s="498" t="s">
        <v>256</v>
      </c>
      <c r="F9" s="498"/>
      <c r="G9" s="498"/>
      <c r="H9" s="498" t="s">
        <v>257</v>
      </c>
      <c r="I9" s="498"/>
      <c r="J9" s="498"/>
      <c r="K9" s="29"/>
      <c r="L9" s="497" t="s">
        <v>353</v>
      </c>
      <c r="M9" s="497"/>
    </row>
    <row r="10" spans="1:14">
      <c r="A10" s="478"/>
      <c r="B10" s="494"/>
      <c r="C10" s="496" t="s">
        <v>148</v>
      </c>
      <c r="D10" s="497"/>
      <c r="E10" s="497" t="s">
        <v>148</v>
      </c>
      <c r="F10" s="497"/>
      <c r="G10" s="497"/>
      <c r="H10" s="497" t="s">
        <v>148</v>
      </c>
      <c r="I10" s="497"/>
      <c r="J10" s="497"/>
      <c r="K10" s="173"/>
      <c r="L10" s="497" t="s">
        <v>148</v>
      </c>
      <c r="M10" s="497"/>
    </row>
    <row r="11" spans="1:14" ht="84" customHeight="1">
      <c r="A11" s="479"/>
      <c r="B11" s="137" t="s">
        <v>186</v>
      </c>
      <c r="C11" s="509" t="s">
        <v>733</v>
      </c>
      <c r="D11" s="510"/>
      <c r="E11" s="510"/>
      <c r="F11" s="510"/>
      <c r="G11" s="510"/>
      <c r="H11" s="510"/>
      <c r="I11" s="510"/>
      <c r="J11" s="510"/>
      <c r="K11" s="510"/>
      <c r="L11" s="510"/>
      <c r="M11" s="526"/>
      <c r="N11" s="13" t="s">
        <v>734</v>
      </c>
    </row>
    <row r="12" spans="1:14" ht="15.75" customHeight="1">
      <c r="A12" s="506" t="s">
        <v>93</v>
      </c>
      <c r="B12" s="137" t="s">
        <v>195</v>
      </c>
      <c r="C12" s="509" t="s">
        <v>205</v>
      </c>
      <c r="D12" s="510"/>
      <c r="E12" s="182"/>
      <c r="F12" s="182"/>
      <c r="G12" s="182"/>
      <c r="H12" s="182"/>
      <c r="I12" s="182"/>
      <c r="J12" s="182"/>
      <c r="K12" s="182"/>
      <c r="L12" s="125"/>
      <c r="M12" s="126"/>
    </row>
    <row r="13" spans="1:14" ht="8.25" customHeight="1">
      <c r="A13" s="507"/>
      <c r="B13" s="493" t="s">
        <v>94</v>
      </c>
      <c r="C13" s="127"/>
      <c r="D13" s="14"/>
      <c r="E13" s="14"/>
      <c r="F13" s="14"/>
      <c r="G13" s="14"/>
      <c r="H13" s="14"/>
      <c r="I13" s="14"/>
      <c r="J13" s="14"/>
      <c r="K13" s="14"/>
      <c r="L13" s="14"/>
      <c r="M13" s="15"/>
    </row>
    <row r="14" spans="1:14" ht="9" customHeight="1">
      <c r="A14" s="507"/>
      <c r="B14" s="494"/>
      <c r="C14" s="74"/>
      <c r="D14" s="16"/>
      <c r="E14" s="7"/>
      <c r="F14" s="16"/>
      <c r="G14" s="7"/>
      <c r="H14" s="16"/>
      <c r="I14" s="7"/>
      <c r="J14" s="16"/>
      <c r="K14" s="7"/>
      <c r="L14" s="7"/>
      <c r="M14" s="17"/>
    </row>
    <row r="15" spans="1:14">
      <c r="A15" s="507"/>
      <c r="B15" s="494"/>
      <c r="C15" s="75" t="s">
        <v>95</v>
      </c>
      <c r="D15" s="18"/>
      <c r="E15" s="19" t="s">
        <v>96</v>
      </c>
      <c r="F15" s="18"/>
      <c r="G15" s="19" t="s">
        <v>97</v>
      </c>
      <c r="H15" s="18"/>
      <c r="I15" s="19" t="s">
        <v>128</v>
      </c>
      <c r="J15" s="134"/>
      <c r="K15" s="19"/>
      <c r="L15" s="19"/>
      <c r="M15" s="66"/>
    </row>
    <row r="16" spans="1:14">
      <c r="A16" s="507"/>
      <c r="B16" s="494"/>
      <c r="C16" s="75" t="s">
        <v>98</v>
      </c>
      <c r="D16" s="20"/>
      <c r="E16" s="19" t="s">
        <v>99</v>
      </c>
      <c r="F16" s="21"/>
      <c r="G16" s="19" t="s">
        <v>100</v>
      </c>
      <c r="H16" s="21"/>
      <c r="I16" s="19"/>
      <c r="J16" s="69"/>
      <c r="K16" s="19"/>
      <c r="L16" s="19"/>
      <c r="M16" s="66"/>
    </row>
    <row r="17" spans="1:13">
      <c r="A17" s="507"/>
      <c r="B17" s="494"/>
      <c r="C17" s="75" t="s">
        <v>193</v>
      </c>
      <c r="D17" s="20"/>
      <c r="E17" s="19" t="s">
        <v>194</v>
      </c>
      <c r="F17" s="20"/>
      <c r="G17" s="19"/>
      <c r="H17" s="69"/>
      <c r="I17" s="19"/>
      <c r="J17" s="69"/>
      <c r="K17" s="19"/>
      <c r="L17" s="19"/>
      <c r="M17" s="66"/>
    </row>
    <row r="18" spans="1:13">
      <c r="A18" s="507"/>
      <c r="B18" s="494"/>
      <c r="C18" s="75" t="s">
        <v>101</v>
      </c>
      <c r="D18" s="20" t="s">
        <v>722</v>
      </c>
      <c r="E18" s="19" t="s">
        <v>102</v>
      </c>
      <c r="F18" s="128" t="s">
        <v>735</v>
      </c>
      <c r="G18" s="128"/>
      <c r="H18" s="128"/>
      <c r="I18" s="128"/>
      <c r="J18" s="128"/>
      <c r="K18" s="128"/>
      <c r="L18" s="128"/>
      <c r="M18" s="129"/>
    </row>
    <row r="19" spans="1:13" ht="9.75" customHeight="1">
      <c r="A19" s="507"/>
      <c r="B19" s="495"/>
      <c r="C19" s="76"/>
      <c r="D19" s="22"/>
      <c r="E19" s="22"/>
      <c r="F19" s="22"/>
      <c r="G19" s="22"/>
      <c r="H19" s="22"/>
      <c r="I19" s="22"/>
      <c r="J19" s="22"/>
      <c r="K19" s="22"/>
      <c r="L19" s="22"/>
      <c r="M19" s="23"/>
    </row>
    <row r="20" spans="1:13">
      <c r="A20" s="507"/>
      <c r="B20" s="493" t="s">
        <v>137</v>
      </c>
      <c r="C20" s="77"/>
      <c r="D20" s="24"/>
      <c r="E20" s="24"/>
      <c r="F20" s="24"/>
      <c r="G20" s="24"/>
      <c r="H20" s="24"/>
      <c r="I20" s="24"/>
      <c r="J20" s="24"/>
      <c r="K20" s="24"/>
      <c r="L20" s="121"/>
      <c r="M20" s="122"/>
    </row>
    <row r="21" spans="1:13">
      <c r="A21" s="507"/>
      <c r="B21" s="494"/>
      <c r="C21" s="75" t="s">
        <v>138</v>
      </c>
      <c r="D21" s="21"/>
      <c r="E21" s="25"/>
      <c r="F21" s="19" t="s">
        <v>139</v>
      </c>
      <c r="G21" s="20"/>
      <c r="H21" s="25"/>
      <c r="I21" s="19" t="s">
        <v>140</v>
      </c>
      <c r="J21" s="20"/>
      <c r="K21" s="25"/>
      <c r="L21" s="27"/>
      <c r="M21" s="108"/>
    </row>
    <row r="22" spans="1:13">
      <c r="A22" s="507"/>
      <c r="B22" s="494"/>
      <c r="C22" s="75" t="s">
        <v>141</v>
      </c>
      <c r="D22" s="26"/>
      <c r="E22" s="27"/>
      <c r="F22" s="19" t="s">
        <v>142</v>
      </c>
      <c r="G22" s="21"/>
      <c r="H22" s="27"/>
      <c r="I22" s="28" t="s">
        <v>719</v>
      </c>
      <c r="J22" s="111" t="s">
        <v>717</v>
      </c>
      <c r="K22" s="29"/>
      <c r="L22" s="27"/>
      <c r="M22" s="108"/>
    </row>
    <row r="23" spans="1:13">
      <c r="A23" s="507"/>
      <c r="B23" s="494"/>
      <c r="C23" s="78"/>
      <c r="D23" s="30"/>
      <c r="E23" s="30"/>
      <c r="F23" s="30"/>
      <c r="G23" s="30"/>
      <c r="H23" s="30"/>
      <c r="I23" s="30"/>
      <c r="J23" s="30"/>
      <c r="K23" s="30"/>
      <c r="L23" s="123"/>
      <c r="M23" s="124"/>
    </row>
    <row r="24" spans="1:13">
      <c r="A24" s="507"/>
      <c r="B24" s="146" t="s">
        <v>103</v>
      </c>
      <c r="C24" s="79"/>
      <c r="D24" s="60"/>
      <c r="E24" s="60"/>
      <c r="F24" s="60"/>
      <c r="G24" s="60"/>
      <c r="H24" s="60"/>
      <c r="I24" s="60"/>
      <c r="J24" s="60"/>
      <c r="K24" s="60"/>
      <c r="L24" s="60"/>
      <c r="M24" s="80"/>
    </row>
    <row r="25" spans="1:13">
      <c r="A25" s="507"/>
      <c r="B25" s="140"/>
      <c r="C25" s="81" t="s">
        <v>104</v>
      </c>
      <c r="D25" s="189">
        <v>166109985</v>
      </c>
      <c r="E25" s="25"/>
      <c r="F25" s="33" t="s">
        <v>105</v>
      </c>
      <c r="G25" s="21">
        <v>2017</v>
      </c>
      <c r="H25" s="25"/>
      <c r="I25" s="33" t="s">
        <v>106</v>
      </c>
      <c r="J25" s="98" t="s">
        <v>720</v>
      </c>
      <c r="K25" s="182"/>
      <c r="L25" s="97"/>
      <c r="M25" s="31"/>
    </row>
    <row r="26" spans="1:13">
      <c r="A26" s="507"/>
      <c r="B26" s="139"/>
      <c r="C26" s="76"/>
      <c r="D26" s="22"/>
      <c r="E26" s="22"/>
      <c r="F26" s="22"/>
      <c r="G26" s="22"/>
      <c r="H26" s="22"/>
      <c r="I26" s="22"/>
      <c r="J26" s="22"/>
      <c r="K26" s="22"/>
      <c r="L26" s="22"/>
      <c r="M26" s="23"/>
    </row>
    <row r="27" spans="1:13">
      <c r="A27" s="507"/>
      <c r="B27" s="494" t="s">
        <v>143</v>
      </c>
      <c r="C27" s="82"/>
      <c r="D27" s="34"/>
      <c r="E27" s="34"/>
      <c r="F27" s="34"/>
      <c r="G27" s="34"/>
      <c r="H27" s="34"/>
      <c r="I27" s="34"/>
      <c r="J27" s="34"/>
      <c r="K27" s="34"/>
      <c r="L27" s="27"/>
      <c r="M27" s="108"/>
    </row>
    <row r="28" spans="1:13">
      <c r="A28" s="507"/>
      <c r="B28" s="494"/>
      <c r="C28" s="83" t="s">
        <v>144</v>
      </c>
      <c r="D28" s="35">
        <v>2020</v>
      </c>
      <c r="E28" s="36"/>
      <c r="F28" s="25" t="s">
        <v>145</v>
      </c>
      <c r="G28" s="185" t="s">
        <v>736</v>
      </c>
      <c r="H28" s="36"/>
      <c r="I28" s="33"/>
      <c r="J28" s="36"/>
      <c r="K28" s="36"/>
      <c r="L28" s="27"/>
      <c r="M28" s="108"/>
    </row>
    <row r="29" spans="1:13">
      <c r="A29" s="507"/>
      <c r="B29" s="494"/>
      <c r="C29" s="83"/>
      <c r="D29" s="71"/>
      <c r="E29" s="36"/>
      <c r="F29" s="25"/>
      <c r="G29" s="36"/>
      <c r="H29" s="36"/>
      <c r="I29" s="33"/>
      <c r="J29" s="36"/>
      <c r="K29" s="36"/>
      <c r="L29" s="27"/>
      <c r="M29" s="108"/>
    </row>
    <row r="30" spans="1:13" ht="48" customHeight="1">
      <c r="A30" s="507"/>
      <c r="B30" s="146" t="s">
        <v>107</v>
      </c>
      <c r="C30" s="84"/>
      <c r="D30" s="481" t="s">
        <v>737</v>
      </c>
      <c r="E30" s="481"/>
      <c r="F30" s="481"/>
      <c r="G30" s="481"/>
      <c r="H30" s="481"/>
      <c r="I30" s="481"/>
      <c r="J30" s="481"/>
      <c r="K30" s="481"/>
      <c r="L30" s="481"/>
      <c r="M30" s="528"/>
    </row>
    <row r="31" spans="1:13">
      <c r="A31" s="507"/>
      <c r="B31" s="140"/>
      <c r="C31" s="86"/>
      <c r="D31" s="178" t="s">
        <v>108</v>
      </c>
      <c r="E31" s="178"/>
      <c r="F31" s="178" t="s">
        <v>109</v>
      </c>
      <c r="G31" s="178"/>
      <c r="H31" s="130" t="s">
        <v>110</v>
      </c>
      <c r="I31" s="130"/>
      <c r="J31" s="130" t="s">
        <v>111</v>
      </c>
      <c r="K31" s="178"/>
      <c r="L31" s="178" t="s">
        <v>112</v>
      </c>
      <c r="M31" s="38"/>
    </row>
    <row r="32" spans="1:13">
      <c r="A32" s="507"/>
      <c r="B32" s="140"/>
      <c r="C32" s="86"/>
      <c r="D32" s="181" t="s">
        <v>379</v>
      </c>
      <c r="E32" s="10"/>
      <c r="F32" s="181" t="s">
        <v>379</v>
      </c>
      <c r="G32" s="10"/>
      <c r="H32" s="181" t="s">
        <v>379</v>
      </c>
      <c r="I32" s="10"/>
      <c r="J32" s="181" t="s">
        <v>379</v>
      </c>
      <c r="K32" s="10"/>
      <c r="L32" s="181" t="s">
        <v>379</v>
      </c>
      <c r="M32" s="183"/>
    </row>
    <row r="33" spans="1:13">
      <c r="A33" s="507"/>
      <c r="B33" s="140"/>
      <c r="C33" s="86"/>
      <c r="D33" s="178" t="s">
        <v>113</v>
      </c>
      <c r="E33" s="178"/>
      <c r="F33" s="178" t="s">
        <v>114</v>
      </c>
      <c r="G33" s="178"/>
      <c r="H33" s="130" t="s">
        <v>129</v>
      </c>
      <c r="I33" s="130"/>
      <c r="J33" s="130" t="s">
        <v>135</v>
      </c>
      <c r="K33" s="178"/>
      <c r="L33" s="178" t="s">
        <v>130</v>
      </c>
      <c r="M33" s="17"/>
    </row>
    <row r="34" spans="1:13">
      <c r="A34" s="507"/>
      <c r="B34" s="140"/>
      <c r="C34" s="86"/>
      <c r="D34" s="181" t="s">
        <v>379</v>
      </c>
      <c r="E34" s="10"/>
      <c r="F34" s="181" t="s">
        <v>379</v>
      </c>
      <c r="G34" s="10"/>
      <c r="H34" s="181" t="s">
        <v>379</v>
      </c>
      <c r="I34" s="10"/>
      <c r="J34" s="181" t="s">
        <v>379</v>
      </c>
      <c r="K34" s="10"/>
      <c r="L34" s="181" t="s">
        <v>379</v>
      </c>
      <c r="M34" s="183"/>
    </row>
    <row r="35" spans="1:13">
      <c r="A35" s="507"/>
      <c r="B35" s="140"/>
      <c r="C35" s="86"/>
      <c r="D35" s="178" t="s">
        <v>131</v>
      </c>
      <c r="E35" s="178"/>
      <c r="F35" s="178" t="s">
        <v>132</v>
      </c>
      <c r="G35" s="178"/>
      <c r="H35" s="130" t="s">
        <v>133</v>
      </c>
      <c r="I35" s="130"/>
      <c r="J35" s="130" t="s">
        <v>134</v>
      </c>
      <c r="K35" s="178"/>
      <c r="L35" s="178" t="s">
        <v>738</v>
      </c>
      <c r="M35" s="17"/>
    </row>
    <row r="36" spans="1:13">
      <c r="A36" s="507"/>
      <c r="B36" s="140"/>
      <c r="C36" s="86"/>
      <c r="D36" s="181" t="s">
        <v>379</v>
      </c>
      <c r="E36" s="10"/>
      <c r="F36" s="181" t="s">
        <v>379</v>
      </c>
      <c r="G36" s="10"/>
      <c r="H36" s="181" t="s">
        <v>379</v>
      </c>
      <c r="I36" s="10"/>
      <c r="J36" s="181" t="s">
        <v>379</v>
      </c>
      <c r="K36" s="10"/>
      <c r="L36" s="181" t="s">
        <v>379</v>
      </c>
      <c r="M36" s="183"/>
    </row>
    <row r="37" spans="1:13">
      <c r="A37" s="507"/>
      <c r="B37" s="140"/>
      <c r="C37" s="86"/>
      <c r="D37" s="178" t="s">
        <v>739</v>
      </c>
      <c r="E37" s="178"/>
      <c r="F37" s="178" t="s">
        <v>740</v>
      </c>
      <c r="G37" s="178"/>
      <c r="H37" s="130" t="s">
        <v>741</v>
      </c>
      <c r="I37" s="130"/>
      <c r="J37" s="130" t="s">
        <v>742</v>
      </c>
      <c r="K37" s="178"/>
      <c r="L37" s="178" t="s">
        <v>153</v>
      </c>
      <c r="M37" s="17"/>
    </row>
    <row r="38" spans="1:13">
      <c r="A38" s="507"/>
      <c r="B38" s="140"/>
      <c r="C38" s="86"/>
      <c r="D38" s="181" t="s">
        <v>379</v>
      </c>
      <c r="E38" s="10"/>
      <c r="F38" s="181" t="s">
        <v>379</v>
      </c>
      <c r="G38" s="10"/>
      <c r="H38" s="181" t="s">
        <v>379</v>
      </c>
      <c r="I38" s="10"/>
      <c r="J38" s="181" t="s">
        <v>379</v>
      </c>
      <c r="K38" s="10"/>
      <c r="L38" s="181" t="s">
        <v>379</v>
      </c>
      <c r="M38" s="183"/>
    </row>
    <row r="39" spans="1:13">
      <c r="A39" s="507"/>
      <c r="B39" s="139"/>
      <c r="C39" s="87"/>
      <c r="D39" s="123"/>
      <c r="E39" s="123"/>
      <c r="F39" s="123"/>
      <c r="G39" s="123"/>
      <c r="H39" s="514"/>
      <c r="I39" s="514"/>
      <c r="J39" s="180"/>
      <c r="K39" s="72"/>
      <c r="L39" s="180"/>
      <c r="M39" s="73"/>
    </row>
    <row r="40" spans="1:13" ht="18" customHeight="1">
      <c r="A40" s="507"/>
      <c r="B40" s="494" t="s">
        <v>146</v>
      </c>
      <c r="C40" s="107"/>
      <c r="D40" s="69"/>
      <c r="E40" s="69"/>
      <c r="F40" s="69"/>
      <c r="G40" s="69"/>
      <c r="H40" s="69"/>
      <c r="I40" s="69"/>
      <c r="J40" s="69"/>
      <c r="K40" s="69"/>
      <c r="L40" s="27"/>
      <c r="M40" s="108"/>
    </row>
    <row r="41" spans="1:13">
      <c r="A41" s="507"/>
      <c r="B41" s="494"/>
      <c r="C41" s="109"/>
      <c r="D41" s="39" t="s">
        <v>84</v>
      </c>
      <c r="E41" s="40" t="s">
        <v>85</v>
      </c>
      <c r="F41" s="520" t="s">
        <v>154</v>
      </c>
      <c r="G41" s="521" t="s">
        <v>156</v>
      </c>
      <c r="H41" s="521"/>
      <c r="I41" s="521"/>
      <c r="J41" s="521"/>
      <c r="K41" s="110" t="s">
        <v>260</v>
      </c>
      <c r="L41" s="522"/>
      <c r="M41" s="523"/>
    </row>
    <row r="42" spans="1:13">
      <c r="A42" s="507"/>
      <c r="B42" s="494"/>
      <c r="C42" s="109"/>
      <c r="D42" s="111" t="s">
        <v>722</v>
      </c>
      <c r="E42" s="20"/>
      <c r="F42" s="520"/>
      <c r="G42" s="521"/>
      <c r="H42" s="521"/>
      <c r="I42" s="521"/>
      <c r="J42" s="521"/>
      <c r="K42" s="27"/>
      <c r="L42" s="524"/>
      <c r="M42" s="525"/>
    </row>
    <row r="43" spans="1:13">
      <c r="A43" s="507"/>
      <c r="B43" s="495"/>
      <c r="C43" s="112"/>
      <c r="D43" s="113"/>
      <c r="E43" s="113"/>
      <c r="F43" s="113"/>
      <c r="G43" s="113"/>
      <c r="H43" s="113"/>
      <c r="I43" s="113"/>
      <c r="J43" s="113"/>
      <c r="K43" s="113"/>
      <c r="L43" s="27"/>
      <c r="M43" s="108"/>
    </row>
    <row r="44" spans="1:13" ht="134.25" customHeight="1">
      <c r="A44" s="507"/>
      <c r="B44" s="137" t="s">
        <v>115</v>
      </c>
      <c r="C44" s="499" t="s">
        <v>846</v>
      </c>
      <c r="D44" s="500"/>
      <c r="E44" s="500"/>
      <c r="F44" s="500"/>
      <c r="G44" s="500"/>
      <c r="H44" s="500"/>
      <c r="I44" s="500"/>
      <c r="J44" s="500"/>
      <c r="K44" s="500"/>
      <c r="L44" s="500"/>
      <c r="M44" s="501"/>
    </row>
    <row r="45" spans="1:13" ht="135" customHeight="1">
      <c r="A45" s="507"/>
      <c r="B45" s="137" t="s">
        <v>116</v>
      </c>
      <c r="C45" s="532" t="s">
        <v>743</v>
      </c>
      <c r="D45" s="533"/>
      <c r="E45" s="533"/>
      <c r="F45" s="533"/>
      <c r="G45" s="533"/>
      <c r="H45" s="533"/>
      <c r="I45" s="533"/>
      <c r="J45" s="533"/>
      <c r="K45" s="533"/>
      <c r="L45" s="533"/>
      <c r="M45" s="534"/>
    </row>
    <row r="46" spans="1:13">
      <c r="A46" s="507"/>
      <c r="B46" s="137" t="s">
        <v>117</v>
      </c>
      <c r="C46" s="509"/>
      <c r="D46" s="510"/>
      <c r="E46" s="510"/>
      <c r="F46" s="510"/>
      <c r="G46" s="510"/>
      <c r="H46" s="510"/>
      <c r="I46" s="510"/>
      <c r="J46" s="510"/>
      <c r="K46" s="510"/>
      <c r="L46" s="510"/>
      <c r="M46" s="526"/>
    </row>
    <row r="47" spans="1:13">
      <c r="A47" s="508"/>
      <c r="B47" s="137" t="s">
        <v>118</v>
      </c>
      <c r="C47" s="509"/>
      <c r="D47" s="510"/>
      <c r="E47" s="510"/>
      <c r="F47" s="510"/>
      <c r="G47" s="510"/>
      <c r="H47" s="510"/>
      <c r="I47" s="510"/>
      <c r="J47" s="510"/>
      <c r="K47" s="510"/>
      <c r="L47" s="510"/>
      <c r="M47" s="526"/>
    </row>
    <row r="48" spans="1:13" ht="15.75" customHeight="1">
      <c r="A48" s="515" t="s">
        <v>158</v>
      </c>
      <c r="B48" s="141" t="s">
        <v>119</v>
      </c>
      <c r="C48" s="535" t="s">
        <v>744</v>
      </c>
      <c r="D48" s="536"/>
      <c r="E48" s="536"/>
      <c r="F48" s="536"/>
      <c r="G48" s="536"/>
      <c r="H48" s="536"/>
      <c r="I48" s="536"/>
      <c r="J48" s="536"/>
      <c r="K48" s="536"/>
      <c r="L48" s="536"/>
      <c r="M48" s="537"/>
    </row>
    <row r="49" spans="1:13">
      <c r="A49" s="516"/>
      <c r="B49" s="141" t="s">
        <v>120</v>
      </c>
      <c r="C49" s="535" t="s">
        <v>745</v>
      </c>
      <c r="D49" s="536"/>
      <c r="E49" s="536"/>
      <c r="F49" s="536"/>
      <c r="G49" s="536"/>
      <c r="H49" s="536"/>
      <c r="I49" s="536"/>
      <c r="J49" s="536"/>
      <c r="K49" s="536"/>
      <c r="L49" s="536"/>
      <c r="M49" s="537"/>
    </row>
    <row r="50" spans="1:13">
      <c r="A50" s="516"/>
      <c r="B50" s="141" t="s">
        <v>121</v>
      </c>
      <c r="C50" s="535" t="s">
        <v>726</v>
      </c>
      <c r="D50" s="536"/>
      <c r="E50" s="536"/>
      <c r="F50" s="536"/>
      <c r="G50" s="536"/>
      <c r="H50" s="536"/>
      <c r="I50" s="536"/>
      <c r="J50" s="536"/>
      <c r="K50" s="536"/>
      <c r="L50" s="536"/>
      <c r="M50" s="537"/>
    </row>
    <row r="51" spans="1:13" ht="15.75" customHeight="1">
      <c r="A51" s="516"/>
      <c r="B51" s="142" t="s">
        <v>122</v>
      </c>
      <c r="C51" s="535" t="s">
        <v>727</v>
      </c>
      <c r="D51" s="536"/>
      <c r="E51" s="536"/>
      <c r="F51" s="536"/>
      <c r="G51" s="536"/>
      <c r="H51" s="536"/>
      <c r="I51" s="536"/>
      <c r="J51" s="536"/>
      <c r="K51" s="536"/>
      <c r="L51" s="536"/>
      <c r="M51" s="537"/>
    </row>
    <row r="52" spans="1:13" ht="15.75" customHeight="1">
      <c r="A52" s="516"/>
      <c r="B52" s="141" t="s">
        <v>123</v>
      </c>
      <c r="C52" s="535" t="s">
        <v>448</v>
      </c>
      <c r="D52" s="536"/>
      <c r="E52" s="536"/>
      <c r="F52" s="536"/>
      <c r="G52" s="536"/>
      <c r="H52" s="536"/>
      <c r="I52" s="536"/>
      <c r="J52" s="536"/>
      <c r="K52" s="536"/>
      <c r="L52" s="536"/>
      <c r="M52" s="537"/>
    </row>
    <row r="53" spans="1:13" ht="16.5" thickBot="1">
      <c r="A53" s="527"/>
      <c r="B53" s="141" t="s">
        <v>124</v>
      </c>
      <c r="C53" s="535" t="s">
        <v>728</v>
      </c>
      <c r="D53" s="536"/>
      <c r="E53" s="536"/>
      <c r="F53" s="536"/>
      <c r="G53" s="536"/>
      <c r="H53" s="536"/>
      <c r="I53" s="536"/>
      <c r="J53" s="536"/>
      <c r="K53" s="536"/>
      <c r="L53" s="536"/>
      <c r="M53" s="537"/>
    </row>
    <row r="54" spans="1:13" ht="15.75" customHeight="1">
      <c r="A54" s="515" t="s">
        <v>180</v>
      </c>
      <c r="B54" s="143" t="s">
        <v>149</v>
      </c>
      <c r="C54" s="517"/>
      <c r="D54" s="518"/>
      <c r="E54" s="518"/>
      <c r="F54" s="518"/>
      <c r="G54" s="518"/>
      <c r="H54" s="518"/>
      <c r="I54" s="518"/>
      <c r="J54" s="518"/>
      <c r="K54" s="518"/>
      <c r="L54" s="518"/>
      <c r="M54" s="519"/>
    </row>
    <row r="55" spans="1:13" ht="30" customHeight="1">
      <c r="A55" s="516"/>
      <c r="B55" s="143" t="s">
        <v>150</v>
      </c>
      <c r="C55" s="517"/>
      <c r="D55" s="518"/>
      <c r="E55" s="518"/>
      <c r="F55" s="518"/>
      <c r="G55" s="518"/>
      <c r="H55" s="518"/>
      <c r="I55" s="518"/>
      <c r="J55" s="518"/>
      <c r="K55" s="518"/>
      <c r="L55" s="518"/>
      <c r="M55" s="519"/>
    </row>
    <row r="56" spans="1:13" ht="30" customHeight="1" thickBot="1">
      <c r="A56" s="516"/>
      <c r="B56" s="144" t="s">
        <v>6</v>
      </c>
      <c r="C56" s="517"/>
      <c r="D56" s="518"/>
      <c r="E56" s="518"/>
      <c r="F56" s="518"/>
      <c r="G56" s="518"/>
      <c r="H56" s="518"/>
      <c r="I56" s="518"/>
      <c r="J56" s="518"/>
      <c r="K56" s="518"/>
      <c r="L56" s="518"/>
      <c r="M56" s="519"/>
    </row>
    <row r="57" spans="1:13" ht="16.5" thickBot="1">
      <c r="A57" s="135" t="s">
        <v>125</v>
      </c>
      <c r="B57" s="145"/>
      <c r="C57" s="511"/>
      <c r="D57" s="512"/>
      <c r="E57" s="512"/>
      <c r="F57" s="512"/>
      <c r="G57" s="512"/>
      <c r="H57" s="512"/>
      <c r="I57" s="512"/>
      <c r="J57" s="512"/>
      <c r="K57" s="512"/>
      <c r="L57" s="512"/>
      <c r="M57" s="513"/>
    </row>
  </sheetData>
  <mergeCells count="44">
    <mergeCell ref="A54:A56"/>
    <mergeCell ref="C54:M54"/>
    <mergeCell ref="C55:M55"/>
    <mergeCell ref="C56:M56"/>
    <mergeCell ref="C57:M57"/>
    <mergeCell ref="A48:A53"/>
    <mergeCell ref="C48:M48"/>
    <mergeCell ref="C49:M49"/>
    <mergeCell ref="C50:M50"/>
    <mergeCell ref="C51:M51"/>
    <mergeCell ref="C52:M52"/>
    <mergeCell ref="C53:M53"/>
    <mergeCell ref="G41:J42"/>
    <mergeCell ref="L41:M42"/>
    <mergeCell ref="C44:M44"/>
    <mergeCell ref="C45:M45"/>
    <mergeCell ref="C46:M46"/>
    <mergeCell ref="C47:M47"/>
    <mergeCell ref="C11:M11"/>
    <mergeCell ref="A12:A47"/>
    <mergeCell ref="C12:D12"/>
    <mergeCell ref="B13:B19"/>
    <mergeCell ref="B20:B23"/>
    <mergeCell ref="B27:B29"/>
    <mergeCell ref="D30:M30"/>
    <mergeCell ref="H39:I39"/>
    <mergeCell ref="B40:B43"/>
    <mergeCell ref="F41:F42"/>
    <mergeCell ref="A2:A11"/>
    <mergeCell ref="C2:M2"/>
    <mergeCell ref="C3:M3"/>
    <mergeCell ref="F4:G4"/>
    <mergeCell ref="C5:M5"/>
    <mergeCell ref="C7:D7"/>
    <mergeCell ref="I7:M7"/>
    <mergeCell ref="B8:B10"/>
    <mergeCell ref="C9:D9"/>
    <mergeCell ref="E9:G9"/>
    <mergeCell ref="H9:J9"/>
    <mergeCell ref="L9:M9"/>
    <mergeCell ref="C10:D10"/>
    <mergeCell ref="E10:G10"/>
    <mergeCell ref="H10:J10"/>
    <mergeCell ref="L10:M10"/>
  </mergeCells>
  <dataValidations count="5">
    <dataValidation allowBlank="1" showInputMessage="1" showErrorMessage="1" prompt="Incluir una ficha por cada indicador, ya sea de producto o de resultado" sqref="B1"/>
    <dataValidation allowBlank="1" showInputMessage="1" showErrorMessage="1" prompt="Seleccione de la lista desplegable" sqref="B4 B7 H7"/>
    <dataValidation allowBlank="1" showInputMessage="1" showErrorMessage="1" prompt="Determine si el indicador responde a un enfoque (Derechos Humanos, Género, Diferencial, Poblacional, Ambiental y Territorial). Si responde a más de enfoque separelos por ;" sqref="B12"/>
    <dataValidation type="list" allowBlank="1" showInputMessage="1" showErrorMessage="1" sqref="I7:M7">
      <formula1>INDIRECT($C$7)</formula1>
    </dataValidation>
    <dataValidation allowBlank="1" showInputMessage="1" showErrorMessage="1" prompt="Si corresponde a un indicador del PDD, identifique el código de la meta el cual se encuentra en el listado de indicadores del plan que se encuentra en la caja de herramientas._x000a__x000a_" sqref="F4"/>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[1]Desplegables!#REF!</xm:f>
          </x14:formula1>
          <xm:sqref>G41:J42 C7 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7"/>
  <sheetViews>
    <sheetView zoomScale="80" zoomScaleNormal="80" workbookViewId="0">
      <selection activeCell="C45" sqref="C45:M45"/>
    </sheetView>
  </sheetViews>
  <sheetFormatPr baseColWidth="10" defaultColWidth="11.42578125" defaultRowHeight="15.75"/>
  <cols>
    <col min="1" max="1" width="25.140625" style="13" customWidth="1"/>
    <col min="2" max="2" width="39.140625" style="41" customWidth="1"/>
    <col min="3" max="3" width="16.28515625" style="13" customWidth="1"/>
    <col min="4" max="4" width="11.42578125" style="13"/>
    <col min="5" max="5" width="14.42578125" style="13" customWidth="1"/>
    <col min="6" max="6" width="19.5703125" style="13" customWidth="1"/>
    <col min="7" max="7" width="17.5703125" style="13" customWidth="1"/>
    <col min="8" max="8" width="11.42578125" style="13"/>
    <col min="9" max="9" width="13.7109375" style="13" customWidth="1"/>
    <col min="10" max="10" width="12.7109375" style="13" customWidth="1"/>
    <col min="11" max="16384" width="11.42578125" style="13"/>
  </cols>
  <sheetData>
    <row r="1" spans="1:13" ht="16.5" thickBot="1">
      <c r="A1" s="61"/>
      <c r="B1" s="62" t="s">
        <v>746</v>
      </c>
      <c r="C1" s="63"/>
      <c r="D1" s="63"/>
      <c r="E1" s="63"/>
      <c r="F1" s="63"/>
      <c r="G1" s="63"/>
      <c r="H1" s="63"/>
      <c r="I1" s="63"/>
      <c r="J1" s="63"/>
      <c r="K1" s="63"/>
      <c r="L1" s="63"/>
      <c r="M1" s="64"/>
    </row>
    <row r="2" spans="1:13">
      <c r="A2" s="477" t="s">
        <v>126</v>
      </c>
      <c r="B2" s="136" t="s">
        <v>91</v>
      </c>
      <c r="C2" s="529" t="s">
        <v>747</v>
      </c>
      <c r="D2" s="530"/>
      <c r="E2" s="530"/>
      <c r="F2" s="530"/>
      <c r="G2" s="530"/>
      <c r="H2" s="530"/>
      <c r="I2" s="530"/>
      <c r="J2" s="530"/>
      <c r="K2" s="530"/>
      <c r="L2" s="530"/>
      <c r="M2" s="531"/>
    </row>
    <row r="3" spans="1:13" ht="234.75" customHeight="1">
      <c r="A3" s="478"/>
      <c r="B3" s="137" t="s">
        <v>185</v>
      </c>
      <c r="C3" s="480" t="s">
        <v>748</v>
      </c>
      <c r="D3" s="481"/>
      <c r="E3" s="481"/>
      <c r="F3" s="482"/>
      <c r="G3" s="482"/>
      <c r="H3" s="482"/>
      <c r="I3" s="482"/>
      <c r="J3" s="482"/>
      <c r="K3" s="482"/>
      <c r="L3" s="482"/>
      <c r="M3" s="483"/>
    </row>
    <row r="4" spans="1:13" ht="15.75" customHeight="1">
      <c r="A4" s="478"/>
      <c r="B4" s="138" t="s">
        <v>83</v>
      </c>
      <c r="C4" s="174" t="s">
        <v>85</v>
      </c>
      <c r="D4" s="114"/>
      <c r="E4" s="115"/>
      <c r="F4" s="484" t="s">
        <v>210</v>
      </c>
      <c r="G4" s="485"/>
      <c r="H4" s="116"/>
      <c r="I4" s="176"/>
      <c r="J4" s="176"/>
      <c r="K4" s="176"/>
      <c r="L4" s="176"/>
      <c r="M4" s="177"/>
    </row>
    <row r="5" spans="1:13" ht="16.5" customHeight="1">
      <c r="A5" s="478"/>
      <c r="B5" s="139" t="s">
        <v>181</v>
      </c>
      <c r="C5" s="486"/>
      <c r="D5" s="487"/>
      <c r="E5" s="487"/>
      <c r="F5" s="487"/>
      <c r="G5" s="487"/>
      <c r="H5" s="487"/>
      <c r="I5" s="487"/>
      <c r="J5" s="487"/>
      <c r="K5" s="487"/>
      <c r="L5" s="487"/>
      <c r="M5" s="488"/>
    </row>
    <row r="6" spans="1:13">
      <c r="A6" s="478"/>
      <c r="B6" s="138" t="s">
        <v>152</v>
      </c>
      <c r="C6" s="174"/>
      <c r="D6" s="176"/>
      <c r="E6" s="176"/>
      <c r="F6" s="176"/>
      <c r="G6" s="176"/>
      <c r="H6" s="176"/>
      <c r="I6" s="176"/>
      <c r="J6" s="176"/>
      <c r="K6" s="176"/>
      <c r="L6" s="176"/>
      <c r="M6" s="177"/>
    </row>
    <row r="7" spans="1:13">
      <c r="A7" s="478"/>
      <c r="B7" s="137" t="s">
        <v>127</v>
      </c>
      <c r="C7" s="489" t="s">
        <v>35</v>
      </c>
      <c r="D7" s="490"/>
      <c r="E7" s="117"/>
      <c r="F7" s="117"/>
      <c r="G7" s="118"/>
      <c r="H7" s="68" t="s">
        <v>6</v>
      </c>
      <c r="I7" s="491" t="s">
        <v>37</v>
      </c>
      <c r="J7" s="490"/>
      <c r="K7" s="490"/>
      <c r="L7" s="490"/>
      <c r="M7" s="492"/>
    </row>
    <row r="8" spans="1:13">
      <c r="A8" s="478"/>
      <c r="B8" s="493" t="s">
        <v>147</v>
      </c>
      <c r="C8" s="119"/>
      <c r="D8" s="120"/>
      <c r="E8" s="120"/>
      <c r="F8" s="120"/>
      <c r="G8" s="120"/>
      <c r="H8" s="120"/>
      <c r="I8" s="120"/>
      <c r="J8" s="120"/>
      <c r="K8" s="120"/>
      <c r="L8" s="121"/>
      <c r="M8" s="122"/>
    </row>
    <row r="9" spans="1:13">
      <c r="A9" s="478"/>
      <c r="B9" s="494"/>
      <c r="C9" s="496" t="s">
        <v>250</v>
      </c>
      <c r="D9" s="497"/>
      <c r="E9" s="190"/>
      <c r="F9" s="497" t="s">
        <v>348</v>
      </c>
      <c r="G9" s="497"/>
      <c r="H9" s="29"/>
      <c r="I9" s="497" t="s">
        <v>358</v>
      </c>
      <c r="J9" s="497"/>
      <c r="K9" s="29"/>
      <c r="L9" s="27"/>
      <c r="M9" s="108"/>
    </row>
    <row r="10" spans="1:13">
      <c r="A10" s="478"/>
      <c r="B10" s="495"/>
      <c r="C10" s="496" t="s">
        <v>148</v>
      </c>
      <c r="D10" s="497"/>
      <c r="E10" s="173"/>
      <c r="F10" s="497" t="s">
        <v>148</v>
      </c>
      <c r="G10" s="497"/>
      <c r="H10" s="173"/>
      <c r="I10" s="497" t="s">
        <v>148</v>
      </c>
      <c r="J10" s="497"/>
      <c r="K10" s="173"/>
      <c r="L10" s="123"/>
      <c r="M10" s="124"/>
    </row>
    <row r="11" spans="1:13" ht="142.5" customHeight="1">
      <c r="A11" s="479"/>
      <c r="B11" s="137" t="s">
        <v>186</v>
      </c>
      <c r="C11" s="499" t="s">
        <v>749</v>
      </c>
      <c r="D11" s="500"/>
      <c r="E11" s="500"/>
      <c r="F11" s="500"/>
      <c r="G11" s="500"/>
      <c r="H11" s="500"/>
      <c r="I11" s="500"/>
      <c r="J11" s="500"/>
      <c r="K11" s="500"/>
      <c r="L11" s="500"/>
      <c r="M11" s="501"/>
    </row>
    <row r="12" spans="1:13" ht="15.75" customHeight="1">
      <c r="A12" s="506" t="s">
        <v>93</v>
      </c>
      <c r="B12" s="137" t="s">
        <v>195</v>
      </c>
      <c r="C12" s="499" t="s">
        <v>464</v>
      </c>
      <c r="D12" s="500"/>
      <c r="E12" s="500"/>
      <c r="F12" s="500"/>
      <c r="G12" s="500"/>
      <c r="H12" s="500"/>
      <c r="I12" s="500"/>
      <c r="J12" s="500"/>
      <c r="K12" s="500"/>
      <c r="L12" s="500"/>
      <c r="M12" s="501"/>
    </row>
    <row r="13" spans="1:13" ht="8.25" customHeight="1">
      <c r="A13" s="507"/>
      <c r="B13" s="493" t="s">
        <v>94</v>
      </c>
      <c r="C13" s="127"/>
      <c r="D13" s="14"/>
      <c r="E13" s="14"/>
      <c r="F13" s="14"/>
      <c r="G13" s="14"/>
      <c r="H13" s="14"/>
      <c r="I13" s="14"/>
      <c r="J13" s="14"/>
      <c r="K13" s="14"/>
      <c r="L13" s="14"/>
      <c r="M13" s="15"/>
    </row>
    <row r="14" spans="1:13" ht="9" customHeight="1">
      <c r="A14" s="507"/>
      <c r="B14" s="494"/>
      <c r="C14" s="74"/>
      <c r="D14" s="16"/>
      <c r="E14" s="7"/>
      <c r="F14" s="16"/>
      <c r="G14" s="7"/>
      <c r="H14" s="16"/>
      <c r="I14" s="7"/>
      <c r="J14" s="16"/>
      <c r="K14" s="7"/>
      <c r="L14" s="7"/>
      <c r="M14" s="17"/>
    </row>
    <row r="15" spans="1:13">
      <c r="A15" s="507"/>
      <c r="B15" s="494"/>
      <c r="C15" s="75" t="s">
        <v>95</v>
      </c>
      <c r="D15" s="18"/>
      <c r="E15" s="19" t="s">
        <v>96</v>
      </c>
      <c r="F15" s="18"/>
      <c r="G15" s="19" t="s">
        <v>97</v>
      </c>
      <c r="H15" s="18"/>
      <c r="I15" s="19" t="s">
        <v>128</v>
      </c>
      <c r="J15" s="134"/>
      <c r="K15" s="19"/>
      <c r="L15" s="19"/>
      <c r="M15" s="66"/>
    </row>
    <row r="16" spans="1:13">
      <c r="A16" s="507"/>
      <c r="B16" s="494"/>
      <c r="C16" s="75" t="s">
        <v>98</v>
      </c>
      <c r="D16" s="20"/>
      <c r="E16" s="19" t="s">
        <v>99</v>
      </c>
      <c r="F16" s="21"/>
      <c r="G16" s="19" t="s">
        <v>100</v>
      </c>
      <c r="H16" s="21"/>
      <c r="I16" s="19"/>
      <c r="J16" s="69"/>
      <c r="K16" s="19"/>
      <c r="L16" s="19"/>
      <c r="M16" s="66"/>
    </row>
    <row r="17" spans="1:13">
      <c r="A17" s="507"/>
      <c r="B17" s="494"/>
      <c r="C17" s="75" t="s">
        <v>193</v>
      </c>
      <c r="D17" s="20"/>
      <c r="E17" s="19" t="s">
        <v>194</v>
      </c>
      <c r="F17" s="20"/>
      <c r="G17" s="19"/>
      <c r="H17" s="69"/>
      <c r="I17" s="19"/>
      <c r="J17" s="69"/>
      <c r="K17" s="19"/>
      <c r="L17" s="19"/>
      <c r="M17" s="66"/>
    </row>
    <row r="18" spans="1:13">
      <c r="A18" s="507"/>
      <c r="B18" s="494"/>
      <c r="C18" s="75" t="s">
        <v>101</v>
      </c>
      <c r="D18" s="20" t="s">
        <v>717</v>
      </c>
      <c r="E18" s="19" t="s">
        <v>102</v>
      </c>
      <c r="F18" s="128" t="s">
        <v>735</v>
      </c>
      <c r="G18" s="128"/>
      <c r="H18" s="128"/>
      <c r="I18" s="128"/>
      <c r="J18" s="128"/>
      <c r="K18" s="128"/>
      <c r="L18" s="128"/>
      <c r="M18" s="129"/>
    </row>
    <row r="19" spans="1:13" ht="9.75" customHeight="1">
      <c r="A19" s="507"/>
      <c r="B19" s="495"/>
      <c r="C19" s="76"/>
      <c r="D19" s="22"/>
      <c r="E19" s="22"/>
      <c r="F19" s="22"/>
      <c r="G19" s="22"/>
      <c r="H19" s="22"/>
      <c r="I19" s="22"/>
      <c r="J19" s="22"/>
      <c r="K19" s="22"/>
      <c r="L19" s="22"/>
      <c r="M19" s="23"/>
    </row>
    <row r="20" spans="1:13">
      <c r="A20" s="507"/>
      <c r="B20" s="493" t="s">
        <v>137</v>
      </c>
      <c r="C20" s="77"/>
      <c r="D20" s="24"/>
      <c r="E20" s="24"/>
      <c r="F20" s="24"/>
      <c r="G20" s="24"/>
      <c r="H20" s="24"/>
      <c r="I20" s="24"/>
      <c r="J20" s="24"/>
      <c r="K20" s="24"/>
      <c r="L20" s="121"/>
      <c r="M20" s="122"/>
    </row>
    <row r="21" spans="1:13">
      <c r="A21" s="507"/>
      <c r="B21" s="494"/>
      <c r="C21" s="75" t="s">
        <v>138</v>
      </c>
      <c r="D21" s="21"/>
      <c r="E21" s="25"/>
      <c r="F21" s="19" t="s">
        <v>139</v>
      </c>
      <c r="G21" s="20"/>
      <c r="H21" s="25"/>
      <c r="I21" s="19" t="s">
        <v>140</v>
      </c>
      <c r="J21" s="20" t="s">
        <v>722</v>
      </c>
      <c r="K21" s="25"/>
      <c r="L21" s="27"/>
      <c r="M21" s="108"/>
    </row>
    <row r="22" spans="1:13">
      <c r="A22" s="507"/>
      <c r="B22" s="494"/>
      <c r="C22" s="75" t="s">
        <v>141</v>
      </c>
      <c r="D22" s="26"/>
      <c r="E22" s="27"/>
      <c r="F22" s="19" t="s">
        <v>142</v>
      </c>
      <c r="G22" s="21"/>
      <c r="H22" s="27"/>
      <c r="I22" s="28"/>
      <c r="J22" s="27"/>
      <c r="K22" s="29"/>
      <c r="L22" s="27"/>
      <c r="M22" s="108"/>
    </row>
    <row r="23" spans="1:13">
      <c r="A23" s="507"/>
      <c r="B23" s="494"/>
      <c r="C23" s="78"/>
      <c r="D23" s="30"/>
      <c r="E23" s="30"/>
      <c r="F23" s="30"/>
      <c r="G23" s="30"/>
      <c r="H23" s="30"/>
      <c r="I23" s="30"/>
      <c r="J23" s="30"/>
      <c r="K23" s="30"/>
      <c r="L23" s="123"/>
      <c r="M23" s="124"/>
    </row>
    <row r="24" spans="1:13" ht="42" customHeight="1">
      <c r="A24" s="507"/>
      <c r="B24" s="146" t="s">
        <v>103</v>
      </c>
      <c r="C24" s="538" t="s">
        <v>750</v>
      </c>
      <c r="D24" s="539"/>
      <c r="E24" s="539"/>
      <c r="F24" s="539"/>
      <c r="G24" s="539"/>
      <c r="H24" s="539"/>
      <c r="I24" s="539"/>
      <c r="J24" s="539"/>
      <c r="K24" s="539"/>
      <c r="L24" s="539"/>
      <c r="M24" s="540"/>
    </row>
    <row r="25" spans="1:13">
      <c r="A25" s="507"/>
      <c r="B25" s="140"/>
      <c r="C25" s="81" t="s">
        <v>104</v>
      </c>
      <c r="D25" s="191" t="s">
        <v>406</v>
      </c>
      <c r="E25" s="25"/>
      <c r="F25" s="33" t="s">
        <v>105</v>
      </c>
      <c r="G25" s="21" t="s">
        <v>465</v>
      </c>
      <c r="H25" s="25"/>
      <c r="I25" s="33" t="s">
        <v>106</v>
      </c>
      <c r="J25" s="98" t="s">
        <v>465</v>
      </c>
      <c r="K25" s="182"/>
      <c r="L25" s="97"/>
      <c r="M25" s="31"/>
    </row>
    <row r="26" spans="1:13">
      <c r="A26" s="507"/>
      <c r="B26" s="139"/>
      <c r="C26" s="76"/>
      <c r="D26" s="22"/>
      <c r="E26" s="22"/>
      <c r="F26" s="22"/>
      <c r="G26" s="22"/>
      <c r="H26" s="22"/>
      <c r="I26" s="22"/>
      <c r="J26" s="22"/>
      <c r="K26" s="22"/>
      <c r="L26" s="22"/>
      <c r="M26" s="23"/>
    </row>
    <row r="27" spans="1:13">
      <c r="A27" s="507"/>
      <c r="B27" s="494" t="s">
        <v>143</v>
      </c>
      <c r="C27" s="82"/>
      <c r="D27" s="34"/>
      <c r="E27" s="34"/>
      <c r="F27" s="34"/>
      <c r="G27" s="34"/>
      <c r="H27" s="34"/>
      <c r="I27" s="34"/>
      <c r="J27" s="34"/>
      <c r="K27" s="34"/>
      <c r="L27" s="27"/>
      <c r="M27" s="108"/>
    </row>
    <row r="28" spans="1:13">
      <c r="A28" s="507"/>
      <c r="B28" s="494"/>
      <c r="C28" s="83" t="s">
        <v>144</v>
      </c>
      <c r="D28" s="35">
        <v>2020</v>
      </c>
      <c r="E28" s="36"/>
      <c r="F28" s="25" t="s">
        <v>145</v>
      </c>
      <c r="G28" s="185" t="s">
        <v>736</v>
      </c>
      <c r="H28" s="36"/>
      <c r="I28" s="33"/>
      <c r="J28" s="36"/>
      <c r="K28" s="36"/>
      <c r="L28" s="27"/>
      <c r="M28" s="108"/>
    </row>
    <row r="29" spans="1:13">
      <c r="A29" s="507"/>
      <c r="B29" s="494"/>
      <c r="C29" s="83"/>
      <c r="D29" s="71"/>
      <c r="E29" s="36"/>
      <c r="F29" s="25"/>
      <c r="G29" s="36"/>
      <c r="H29" s="36"/>
      <c r="I29" s="33"/>
      <c r="J29" s="36"/>
      <c r="K29" s="36"/>
      <c r="L29" s="27"/>
      <c r="M29" s="108"/>
    </row>
    <row r="30" spans="1:13">
      <c r="A30" s="507"/>
      <c r="B30" s="146" t="s">
        <v>107</v>
      </c>
      <c r="C30" s="84"/>
      <c r="D30" s="175"/>
      <c r="E30" s="175"/>
      <c r="F30" s="175"/>
      <c r="G30" s="175"/>
      <c r="H30" s="175"/>
      <c r="I30" s="175"/>
      <c r="J30" s="175"/>
      <c r="K30" s="175"/>
      <c r="L30" s="175"/>
      <c r="M30" s="85"/>
    </row>
    <row r="31" spans="1:13" ht="12.75" customHeight="1">
      <c r="A31" s="507"/>
      <c r="B31" s="140"/>
      <c r="C31" s="86"/>
      <c r="D31" s="178" t="s">
        <v>108</v>
      </c>
      <c r="E31" s="178"/>
      <c r="F31" s="178" t="s">
        <v>109</v>
      </c>
      <c r="G31" s="178"/>
      <c r="H31" s="130" t="s">
        <v>110</v>
      </c>
      <c r="I31" s="130"/>
      <c r="J31" s="130" t="s">
        <v>111</v>
      </c>
      <c r="K31" s="178"/>
      <c r="L31" s="178" t="s">
        <v>112</v>
      </c>
      <c r="M31" s="38"/>
    </row>
    <row r="32" spans="1:13" ht="16.5">
      <c r="A32" s="507"/>
      <c r="B32" s="140"/>
      <c r="C32" s="86"/>
      <c r="D32" s="192">
        <v>3370307.5263157897</v>
      </c>
      <c r="E32" s="193"/>
      <c r="F32" s="194">
        <v>6740615.0526315793</v>
      </c>
      <c r="G32" s="193"/>
      <c r="H32" s="194">
        <v>10110922.578947369</v>
      </c>
      <c r="I32" s="193"/>
      <c r="J32" s="194">
        <v>13481230.105263159</v>
      </c>
      <c r="K32" s="193"/>
      <c r="L32" s="194">
        <v>16851537.631578948</v>
      </c>
      <c r="M32" s="183"/>
    </row>
    <row r="33" spans="1:13">
      <c r="A33" s="507"/>
      <c r="B33" s="140"/>
      <c r="C33" s="86"/>
      <c r="D33" s="195" t="s">
        <v>113</v>
      </c>
      <c r="E33" s="195"/>
      <c r="F33" s="195" t="s">
        <v>114</v>
      </c>
      <c r="G33" s="195"/>
      <c r="H33" s="196" t="s">
        <v>129</v>
      </c>
      <c r="I33" s="196"/>
      <c r="J33" s="196" t="s">
        <v>135</v>
      </c>
      <c r="K33" s="195"/>
      <c r="L33" s="195" t="s">
        <v>130</v>
      </c>
      <c r="M33" s="17"/>
    </row>
    <row r="34" spans="1:13" ht="16.5">
      <c r="A34" s="507"/>
      <c r="B34" s="140"/>
      <c r="C34" s="86"/>
      <c r="D34" s="194">
        <v>20221845.157894738</v>
      </c>
      <c r="E34" s="193"/>
      <c r="F34" s="194">
        <v>23592152.684210528</v>
      </c>
      <c r="G34" s="193"/>
      <c r="H34" s="194">
        <v>26962460.210526317</v>
      </c>
      <c r="I34" s="193"/>
      <c r="J34" s="194">
        <v>30332767.736842107</v>
      </c>
      <c r="K34" s="193"/>
      <c r="L34" s="194">
        <v>33703075.263157897</v>
      </c>
      <c r="M34" s="183"/>
    </row>
    <row r="35" spans="1:13">
      <c r="A35" s="507"/>
      <c r="B35" s="140"/>
      <c r="C35" s="86"/>
      <c r="D35" s="195" t="s">
        <v>131</v>
      </c>
      <c r="E35" s="195"/>
      <c r="F35" s="195" t="s">
        <v>132</v>
      </c>
      <c r="G35" s="195"/>
      <c r="H35" s="196" t="s">
        <v>133</v>
      </c>
      <c r="I35" s="196"/>
      <c r="J35" s="196" t="s">
        <v>134</v>
      </c>
      <c r="K35" s="195"/>
      <c r="L35" s="195" t="s">
        <v>738</v>
      </c>
      <c r="M35" s="17"/>
    </row>
    <row r="36" spans="1:13" ht="16.5">
      <c r="A36" s="507"/>
      <c r="B36" s="140"/>
      <c r="C36" s="86"/>
      <c r="D36" s="194">
        <v>37073382.789473683</v>
      </c>
      <c r="E36" s="193"/>
      <c r="F36" s="194">
        <v>40443690.315789476</v>
      </c>
      <c r="G36" s="193"/>
      <c r="H36" s="194">
        <v>43813997.842105269</v>
      </c>
      <c r="I36" s="193"/>
      <c r="J36" s="194">
        <v>47184305.368421055</v>
      </c>
      <c r="K36" s="193"/>
      <c r="L36" s="194">
        <v>50554612.894736841</v>
      </c>
      <c r="M36" s="183"/>
    </row>
    <row r="37" spans="1:13">
      <c r="A37" s="507"/>
      <c r="B37" s="140"/>
      <c r="C37" s="86"/>
      <c r="D37" s="195" t="s">
        <v>739</v>
      </c>
      <c r="E37" s="195"/>
      <c r="F37" s="195" t="s">
        <v>740</v>
      </c>
      <c r="G37" s="195"/>
      <c r="H37" s="196" t="s">
        <v>741</v>
      </c>
      <c r="I37" s="196"/>
      <c r="J37" s="196" t="s">
        <v>742</v>
      </c>
      <c r="K37" s="195"/>
      <c r="L37" s="195" t="s">
        <v>153</v>
      </c>
      <c r="M37" s="17"/>
    </row>
    <row r="38" spans="1:13" ht="16.5">
      <c r="A38" s="507"/>
      <c r="B38" s="140"/>
      <c r="C38" s="86"/>
      <c r="D38" s="194">
        <v>53924920.421052635</v>
      </c>
      <c r="E38" s="193"/>
      <c r="F38" s="194">
        <v>57295227.947368428</v>
      </c>
      <c r="G38" s="193"/>
      <c r="H38" s="194">
        <v>60665535.473684214</v>
      </c>
      <c r="I38" s="193"/>
      <c r="J38" s="194">
        <v>64035843</v>
      </c>
      <c r="K38" s="193"/>
      <c r="L38" s="194">
        <v>64035843</v>
      </c>
      <c r="M38" s="183"/>
    </row>
    <row r="39" spans="1:13">
      <c r="A39" s="507"/>
      <c r="B39" s="139"/>
      <c r="C39" s="87"/>
      <c r="D39" s="197"/>
      <c r="E39" s="197"/>
      <c r="F39" s="197"/>
      <c r="G39" s="197"/>
      <c r="H39" s="541"/>
      <c r="I39" s="541"/>
      <c r="J39" s="198"/>
      <c r="K39" s="199"/>
      <c r="L39" s="198"/>
      <c r="M39" s="73"/>
    </row>
    <row r="40" spans="1:13" ht="18" customHeight="1">
      <c r="A40" s="507"/>
      <c r="B40" s="494" t="s">
        <v>146</v>
      </c>
      <c r="C40" s="107"/>
      <c r="D40" s="69"/>
      <c r="E40" s="69"/>
      <c r="F40" s="69"/>
      <c r="G40" s="69"/>
      <c r="H40" s="69"/>
      <c r="I40" s="69"/>
      <c r="J40" s="69"/>
      <c r="K40" s="69"/>
      <c r="L40" s="27"/>
      <c r="M40" s="108"/>
    </row>
    <row r="41" spans="1:13">
      <c r="A41" s="507"/>
      <c r="B41" s="494"/>
      <c r="C41" s="109"/>
      <c r="D41" s="39" t="s">
        <v>84</v>
      </c>
      <c r="E41" s="40" t="s">
        <v>85</v>
      </c>
      <c r="F41" s="520" t="s">
        <v>154</v>
      </c>
      <c r="G41" s="521" t="s">
        <v>156</v>
      </c>
      <c r="H41" s="521"/>
      <c r="I41" s="521"/>
      <c r="J41" s="521"/>
      <c r="K41" s="110" t="s">
        <v>260</v>
      </c>
      <c r="L41" s="522"/>
      <c r="M41" s="523"/>
    </row>
    <row r="42" spans="1:13">
      <c r="A42" s="507"/>
      <c r="B42" s="494"/>
      <c r="C42" s="109"/>
      <c r="D42" s="111" t="s">
        <v>722</v>
      </c>
      <c r="E42" s="20"/>
      <c r="F42" s="520"/>
      <c r="G42" s="521"/>
      <c r="H42" s="521"/>
      <c r="I42" s="521"/>
      <c r="J42" s="521"/>
      <c r="K42" s="27"/>
      <c r="L42" s="524"/>
      <c r="M42" s="525"/>
    </row>
    <row r="43" spans="1:13">
      <c r="A43" s="507"/>
      <c r="B43" s="495"/>
      <c r="C43" s="112"/>
      <c r="D43" s="113"/>
      <c r="E43" s="113"/>
      <c r="F43" s="113"/>
      <c r="G43" s="113"/>
      <c r="H43" s="113"/>
      <c r="I43" s="113"/>
      <c r="J43" s="113"/>
      <c r="K43" s="113"/>
      <c r="L43" s="27"/>
      <c r="M43" s="108"/>
    </row>
    <row r="44" spans="1:13" ht="129.75" customHeight="1">
      <c r="A44" s="507"/>
      <c r="B44" s="137" t="s">
        <v>115</v>
      </c>
      <c r="C44" s="499" t="s">
        <v>751</v>
      </c>
      <c r="D44" s="500"/>
      <c r="E44" s="500"/>
      <c r="F44" s="500"/>
      <c r="G44" s="500"/>
      <c r="H44" s="500"/>
      <c r="I44" s="500"/>
      <c r="J44" s="500"/>
      <c r="K44" s="500"/>
      <c r="L44" s="500"/>
      <c r="M44" s="501"/>
    </row>
    <row r="45" spans="1:13" ht="152.25" customHeight="1">
      <c r="A45" s="507"/>
      <c r="B45" s="137" t="s">
        <v>116</v>
      </c>
      <c r="C45" s="499" t="s">
        <v>752</v>
      </c>
      <c r="D45" s="500"/>
      <c r="E45" s="500"/>
      <c r="F45" s="500"/>
      <c r="G45" s="500"/>
      <c r="H45" s="500"/>
      <c r="I45" s="500"/>
      <c r="J45" s="500"/>
      <c r="K45" s="500"/>
      <c r="L45" s="500"/>
      <c r="M45" s="501"/>
    </row>
    <row r="46" spans="1:13">
      <c r="A46" s="507"/>
      <c r="B46" s="137" t="s">
        <v>117</v>
      </c>
      <c r="C46" s="509"/>
      <c r="D46" s="510"/>
      <c r="E46" s="510"/>
      <c r="F46" s="510"/>
      <c r="G46" s="510"/>
      <c r="H46" s="510"/>
      <c r="I46" s="510"/>
      <c r="J46" s="510"/>
      <c r="K46" s="510"/>
      <c r="L46" s="510"/>
      <c r="M46" s="526"/>
    </row>
    <row r="47" spans="1:13">
      <c r="A47" s="508"/>
      <c r="B47" s="137" t="s">
        <v>118</v>
      </c>
      <c r="C47" s="509"/>
      <c r="D47" s="510"/>
      <c r="E47" s="510"/>
      <c r="F47" s="510"/>
      <c r="G47" s="510"/>
      <c r="H47" s="510"/>
      <c r="I47" s="510"/>
      <c r="J47" s="510"/>
      <c r="K47" s="510"/>
      <c r="L47" s="510"/>
      <c r="M47" s="526"/>
    </row>
    <row r="48" spans="1:13" ht="15.75" customHeight="1">
      <c r="A48" s="515" t="s">
        <v>158</v>
      </c>
      <c r="B48" s="141" t="s">
        <v>119</v>
      </c>
      <c r="C48" s="535" t="s">
        <v>744</v>
      </c>
      <c r="D48" s="536"/>
      <c r="E48" s="536"/>
      <c r="F48" s="536"/>
      <c r="G48" s="536"/>
      <c r="H48" s="536"/>
      <c r="I48" s="536"/>
      <c r="J48" s="536"/>
      <c r="K48" s="536"/>
      <c r="L48" s="536"/>
      <c r="M48" s="537"/>
    </row>
    <row r="49" spans="1:13">
      <c r="A49" s="516"/>
      <c r="B49" s="141" t="s">
        <v>120</v>
      </c>
      <c r="C49" s="535" t="s">
        <v>745</v>
      </c>
      <c r="D49" s="536"/>
      <c r="E49" s="536"/>
      <c r="F49" s="536"/>
      <c r="G49" s="536"/>
      <c r="H49" s="536"/>
      <c r="I49" s="536"/>
      <c r="J49" s="536"/>
      <c r="K49" s="536"/>
      <c r="L49" s="536"/>
      <c r="M49" s="537"/>
    </row>
    <row r="50" spans="1:13">
      <c r="A50" s="516"/>
      <c r="B50" s="141" t="s">
        <v>121</v>
      </c>
      <c r="C50" s="535" t="s">
        <v>726</v>
      </c>
      <c r="D50" s="536"/>
      <c r="E50" s="536"/>
      <c r="F50" s="536"/>
      <c r="G50" s="536"/>
      <c r="H50" s="536"/>
      <c r="I50" s="536"/>
      <c r="J50" s="536"/>
      <c r="K50" s="536"/>
      <c r="L50" s="536"/>
      <c r="M50" s="537"/>
    </row>
    <row r="51" spans="1:13" ht="15.75" customHeight="1">
      <c r="A51" s="516"/>
      <c r="B51" s="142" t="s">
        <v>122</v>
      </c>
      <c r="C51" s="535" t="s">
        <v>727</v>
      </c>
      <c r="D51" s="536"/>
      <c r="E51" s="536"/>
      <c r="F51" s="536"/>
      <c r="G51" s="536"/>
      <c r="H51" s="536"/>
      <c r="I51" s="536"/>
      <c r="J51" s="536"/>
      <c r="K51" s="536"/>
      <c r="L51" s="536"/>
      <c r="M51" s="537"/>
    </row>
    <row r="52" spans="1:13" ht="15.75" customHeight="1">
      <c r="A52" s="516"/>
      <c r="B52" s="141" t="s">
        <v>123</v>
      </c>
      <c r="C52" s="535" t="s">
        <v>448</v>
      </c>
      <c r="D52" s="536"/>
      <c r="E52" s="536"/>
      <c r="F52" s="536"/>
      <c r="G52" s="536"/>
      <c r="H52" s="536"/>
      <c r="I52" s="536"/>
      <c r="J52" s="536"/>
      <c r="K52" s="536"/>
      <c r="L52" s="536"/>
      <c r="M52" s="537"/>
    </row>
    <row r="53" spans="1:13" ht="16.5" thickBot="1">
      <c r="A53" s="527"/>
      <c r="B53" s="141" t="s">
        <v>124</v>
      </c>
      <c r="C53" s="535" t="s">
        <v>728</v>
      </c>
      <c r="D53" s="536"/>
      <c r="E53" s="536"/>
      <c r="F53" s="536"/>
      <c r="G53" s="536"/>
      <c r="H53" s="536"/>
      <c r="I53" s="536"/>
      <c r="J53" s="536"/>
      <c r="K53" s="536"/>
      <c r="L53" s="536"/>
      <c r="M53" s="537"/>
    </row>
    <row r="54" spans="1:13" ht="15.75" customHeight="1">
      <c r="A54" s="515" t="s">
        <v>180</v>
      </c>
      <c r="B54" s="143" t="s">
        <v>149</v>
      </c>
      <c r="C54" s="517"/>
      <c r="D54" s="518"/>
      <c r="E54" s="518"/>
      <c r="F54" s="518"/>
      <c r="G54" s="518"/>
      <c r="H54" s="518"/>
      <c r="I54" s="518"/>
      <c r="J54" s="518"/>
      <c r="K54" s="518"/>
      <c r="L54" s="518"/>
      <c r="M54" s="519"/>
    </row>
    <row r="55" spans="1:13" ht="30" customHeight="1">
      <c r="A55" s="516"/>
      <c r="B55" s="143" t="s">
        <v>150</v>
      </c>
      <c r="C55" s="517"/>
      <c r="D55" s="518"/>
      <c r="E55" s="518"/>
      <c r="F55" s="518"/>
      <c r="G55" s="518"/>
      <c r="H55" s="518"/>
      <c r="I55" s="518"/>
      <c r="J55" s="518"/>
      <c r="K55" s="518"/>
      <c r="L55" s="518"/>
      <c r="M55" s="519"/>
    </row>
    <row r="56" spans="1:13" ht="30" customHeight="1" thickBot="1">
      <c r="A56" s="516"/>
      <c r="B56" s="144" t="s">
        <v>6</v>
      </c>
      <c r="C56" s="517"/>
      <c r="D56" s="518"/>
      <c r="E56" s="518"/>
      <c r="F56" s="518"/>
      <c r="G56" s="518"/>
      <c r="H56" s="518"/>
      <c r="I56" s="518"/>
      <c r="J56" s="518"/>
      <c r="K56" s="518"/>
      <c r="L56" s="518"/>
      <c r="M56" s="519"/>
    </row>
    <row r="57" spans="1:13" ht="16.5" thickBot="1">
      <c r="A57" s="135" t="s">
        <v>125</v>
      </c>
      <c r="B57" s="145"/>
      <c r="C57" s="511"/>
      <c r="D57" s="512"/>
      <c r="E57" s="512"/>
      <c r="F57" s="512"/>
      <c r="G57" s="512"/>
      <c r="H57" s="512"/>
      <c r="I57" s="512"/>
      <c r="J57" s="512"/>
      <c r="K57" s="512"/>
      <c r="L57" s="512"/>
      <c r="M57" s="513"/>
    </row>
  </sheetData>
  <mergeCells count="42">
    <mergeCell ref="A54:A56"/>
    <mergeCell ref="C54:M54"/>
    <mergeCell ref="C55:M55"/>
    <mergeCell ref="C56:M56"/>
    <mergeCell ref="A48:A53"/>
    <mergeCell ref="C57:M57"/>
    <mergeCell ref="C44:M44"/>
    <mergeCell ref="C45:M45"/>
    <mergeCell ref="C46:M46"/>
    <mergeCell ref="C47:M47"/>
    <mergeCell ref="C48:M48"/>
    <mergeCell ref="C49:M49"/>
    <mergeCell ref="C50:M50"/>
    <mergeCell ref="C51:M51"/>
    <mergeCell ref="C52:M52"/>
    <mergeCell ref="C53:M53"/>
    <mergeCell ref="A12:A47"/>
    <mergeCell ref="C12:M12"/>
    <mergeCell ref="B13:B19"/>
    <mergeCell ref="B20:B23"/>
    <mergeCell ref="C24:M24"/>
    <mergeCell ref="L41:M42"/>
    <mergeCell ref="B27:B29"/>
    <mergeCell ref="H39:I39"/>
    <mergeCell ref="B40:B43"/>
    <mergeCell ref="F41:F42"/>
    <mergeCell ref="G41:J42"/>
    <mergeCell ref="A2:A11"/>
    <mergeCell ref="C2:M2"/>
    <mergeCell ref="C3:M3"/>
    <mergeCell ref="F4:G4"/>
    <mergeCell ref="C5:M5"/>
    <mergeCell ref="C7:D7"/>
    <mergeCell ref="I7:M7"/>
    <mergeCell ref="B8:B10"/>
    <mergeCell ref="C9:D9"/>
    <mergeCell ref="F9:G9"/>
    <mergeCell ref="I9:J9"/>
    <mergeCell ref="C10:D10"/>
    <mergeCell ref="F10:G10"/>
    <mergeCell ref="I10:J10"/>
    <mergeCell ref="C11:M11"/>
  </mergeCells>
  <dataValidations count="5">
    <dataValidation allowBlank="1" showInputMessage="1" showErrorMessage="1" prompt="Si corresponde a un indicador del PDD, identifique el código de la meta el cual se encuentra en el listado de indicadores del plan que se encuentra en la caja de herramientas._x000a__x000a_" sqref="F4"/>
    <dataValidation type="list" allowBlank="1" showInputMessage="1" showErrorMessage="1" sqref="I7:M7">
      <formula1>INDIRECT($C$7)</formula1>
    </dataValidation>
    <dataValidation allowBlank="1" showInputMessage="1" showErrorMessage="1" prompt="Determine si el indicador responde a un enfoque (Derechos Humanos, Género, Diferencial, Poblacional, Ambiental y Territorial). Si responde a más de enfoque separelos por ;" sqref="B12"/>
    <dataValidation allowBlank="1" showInputMessage="1" showErrorMessage="1" prompt="Seleccione de la lista desplegable" sqref="B4 B7 H7"/>
    <dataValidation allowBlank="1" showInputMessage="1" showErrorMessage="1" prompt="Incluir una ficha por cada indicador, ya sea de producto o de resultado" sqref="B1"/>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[1]Desplegables!#REF!</xm:f>
          </x14:formula1>
          <xm:sqref>C7 G41:J42 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7"/>
  <sheetViews>
    <sheetView topLeftCell="B39" zoomScale="85" zoomScaleNormal="85" workbookViewId="0">
      <selection activeCell="C44" sqref="C44:M44"/>
    </sheetView>
  </sheetViews>
  <sheetFormatPr baseColWidth="10" defaultColWidth="11.42578125" defaultRowHeight="15.75"/>
  <cols>
    <col min="1" max="1" width="25.140625" style="13" customWidth="1"/>
    <col min="2" max="2" width="39.140625" style="41" customWidth="1"/>
    <col min="3" max="3" width="11.42578125" style="13"/>
    <col min="4" max="4" width="14.28515625" style="13" customWidth="1"/>
    <col min="5" max="16384" width="11.42578125" style="13"/>
  </cols>
  <sheetData>
    <row r="1" spans="1:13" ht="16.5" thickBot="1">
      <c r="A1" s="61"/>
      <c r="B1" s="62" t="s">
        <v>753</v>
      </c>
      <c r="C1" s="63"/>
      <c r="D1" s="63"/>
      <c r="E1" s="63"/>
      <c r="F1" s="63"/>
      <c r="G1" s="63"/>
      <c r="H1" s="63"/>
      <c r="I1" s="63"/>
      <c r="J1" s="63"/>
      <c r="K1" s="63"/>
      <c r="L1" s="63"/>
      <c r="M1" s="64"/>
    </row>
    <row r="2" spans="1:13" ht="38.25" customHeight="1">
      <c r="A2" s="477" t="s">
        <v>126</v>
      </c>
      <c r="B2" s="136" t="s">
        <v>91</v>
      </c>
      <c r="C2" s="529" t="s">
        <v>754</v>
      </c>
      <c r="D2" s="530"/>
      <c r="E2" s="530"/>
      <c r="F2" s="530"/>
      <c r="G2" s="530"/>
      <c r="H2" s="530"/>
      <c r="I2" s="530"/>
      <c r="J2" s="530"/>
      <c r="K2" s="530"/>
      <c r="L2" s="530"/>
      <c r="M2" s="531"/>
    </row>
    <row r="3" spans="1:13" ht="137.25" customHeight="1">
      <c r="A3" s="478"/>
      <c r="B3" s="137" t="s">
        <v>185</v>
      </c>
      <c r="C3" s="480" t="s">
        <v>755</v>
      </c>
      <c r="D3" s="481"/>
      <c r="E3" s="481"/>
      <c r="F3" s="482"/>
      <c r="G3" s="482"/>
      <c r="H3" s="482"/>
      <c r="I3" s="482"/>
      <c r="J3" s="482"/>
      <c r="K3" s="482"/>
      <c r="L3" s="482"/>
      <c r="M3" s="483"/>
    </row>
    <row r="4" spans="1:13" ht="15.75" customHeight="1">
      <c r="A4" s="478"/>
      <c r="B4" s="138" t="s">
        <v>83</v>
      </c>
      <c r="C4" s="174" t="s">
        <v>85</v>
      </c>
      <c r="D4" s="114"/>
      <c r="E4" s="115"/>
      <c r="F4" s="484" t="s">
        <v>210</v>
      </c>
      <c r="G4" s="485"/>
      <c r="H4" s="116"/>
      <c r="I4" s="176"/>
      <c r="J4" s="176"/>
      <c r="K4" s="176"/>
      <c r="L4" s="176"/>
      <c r="M4" s="177"/>
    </row>
    <row r="5" spans="1:13" ht="16.5" customHeight="1">
      <c r="A5" s="478"/>
      <c r="B5" s="139" t="s">
        <v>181</v>
      </c>
      <c r="C5" s="486"/>
      <c r="D5" s="487"/>
      <c r="E5" s="487"/>
      <c r="F5" s="487"/>
      <c r="G5" s="487"/>
      <c r="H5" s="487"/>
      <c r="I5" s="487"/>
      <c r="J5" s="487"/>
      <c r="K5" s="487"/>
      <c r="L5" s="487"/>
      <c r="M5" s="488"/>
    </row>
    <row r="6" spans="1:13">
      <c r="A6" s="478"/>
      <c r="B6" s="138" t="s">
        <v>152</v>
      </c>
      <c r="C6" s="174"/>
      <c r="D6" s="176"/>
      <c r="E6" s="176"/>
      <c r="F6" s="176"/>
      <c r="G6" s="176"/>
      <c r="H6" s="176"/>
      <c r="I6" s="176"/>
      <c r="J6" s="176"/>
      <c r="K6" s="176"/>
      <c r="L6" s="176"/>
      <c r="M6" s="177"/>
    </row>
    <row r="7" spans="1:13">
      <c r="A7" s="478"/>
      <c r="B7" s="137" t="s">
        <v>127</v>
      </c>
      <c r="C7" s="489" t="s">
        <v>60</v>
      </c>
      <c r="D7" s="490"/>
      <c r="E7" s="117"/>
      <c r="F7" s="117"/>
      <c r="G7" s="118"/>
      <c r="H7" s="68" t="s">
        <v>6</v>
      </c>
      <c r="I7" s="491" t="s">
        <v>256</v>
      </c>
      <c r="J7" s="490"/>
      <c r="K7" s="490"/>
      <c r="L7" s="490"/>
      <c r="M7" s="492"/>
    </row>
    <row r="8" spans="1:13">
      <c r="A8" s="478"/>
      <c r="B8" s="493" t="s">
        <v>147</v>
      </c>
      <c r="C8" s="119"/>
      <c r="D8" s="120"/>
      <c r="E8" s="120"/>
      <c r="F8" s="120"/>
      <c r="G8" s="120"/>
      <c r="H8" s="120"/>
      <c r="I8" s="120"/>
      <c r="J8" s="120"/>
      <c r="K8" s="120"/>
      <c r="L8" s="121"/>
      <c r="M8" s="122"/>
    </row>
    <row r="9" spans="1:13">
      <c r="A9" s="478"/>
      <c r="B9" s="494"/>
      <c r="C9" s="496" t="s">
        <v>358</v>
      </c>
      <c r="D9" s="497"/>
      <c r="E9" s="29"/>
      <c r="F9" s="497" t="s">
        <v>354</v>
      </c>
      <c r="G9" s="497"/>
      <c r="H9" s="29"/>
      <c r="I9" s="497" t="s">
        <v>720</v>
      </c>
      <c r="J9" s="497"/>
      <c r="K9" s="498" t="s">
        <v>715</v>
      </c>
      <c r="L9" s="498"/>
      <c r="M9" s="542"/>
    </row>
    <row r="10" spans="1:13">
      <c r="A10" s="478"/>
      <c r="B10" s="495"/>
      <c r="C10" s="496" t="s">
        <v>148</v>
      </c>
      <c r="D10" s="497"/>
      <c r="E10" s="173"/>
      <c r="F10" s="497" t="s">
        <v>148</v>
      </c>
      <c r="G10" s="497"/>
      <c r="H10" s="173"/>
      <c r="I10" s="497" t="s">
        <v>148</v>
      </c>
      <c r="J10" s="497"/>
      <c r="K10" s="497" t="s">
        <v>148</v>
      </c>
      <c r="L10" s="497"/>
      <c r="M10" s="124"/>
    </row>
    <row r="11" spans="1:13" ht="72.75" customHeight="1">
      <c r="A11" s="479"/>
      <c r="B11" s="137" t="s">
        <v>186</v>
      </c>
      <c r="C11" s="543" t="s">
        <v>756</v>
      </c>
      <c r="D11" s="544"/>
      <c r="E11" s="544"/>
      <c r="F11" s="544"/>
      <c r="G11" s="544"/>
      <c r="H11" s="544"/>
      <c r="I11" s="544"/>
      <c r="J11" s="544"/>
      <c r="K11" s="544"/>
      <c r="L11" s="544"/>
      <c r="M11" s="545"/>
    </row>
    <row r="12" spans="1:13" ht="15.75" customHeight="1">
      <c r="A12" s="506" t="s">
        <v>93</v>
      </c>
      <c r="B12" s="137" t="s">
        <v>195</v>
      </c>
      <c r="C12" s="509" t="s">
        <v>206</v>
      </c>
      <c r="D12" s="510"/>
      <c r="E12" s="182"/>
      <c r="F12" s="182"/>
      <c r="G12" s="182"/>
      <c r="H12" s="182"/>
      <c r="I12" s="182"/>
      <c r="J12" s="182"/>
      <c r="K12" s="182"/>
      <c r="L12" s="125"/>
      <c r="M12" s="126"/>
    </row>
    <row r="13" spans="1:13" ht="8.25" customHeight="1">
      <c r="A13" s="507"/>
      <c r="B13" s="493" t="s">
        <v>94</v>
      </c>
      <c r="C13" s="127"/>
      <c r="D13" s="14"/>
      <c r="E13" s="14"/>
      <c r="F13" s="14"/>
      <c r="G13" s="14"/>
      <c r="H13" s="14"/>
      <c r="I13" s="14"/>
      <c r="J13" s="14"/>
      <c r="K13" s="14"/>
      <c r="L13" s="14"/>
      <c r="M13" s="15"/>
    </row>
    <row r="14" spans="1:13" ht="9" customHeight="1">
      <c r="A14" s="507"/>
      <c r="B14" s="494"/>
      <c r="C14" s="74"/>
      <c r="D14" s="16"/>
      <c r="E14" s="7"/>
      <c r="F14" s="16"/>
      <c r="G14" s="7"/>
      <c r="H14" s="16"/>
      <c r="I14" s="7"/>
      <c r="J14" s="16"/>
      <c r="K14" s="7"/>
      <c r="L14" s="7"/>
      <c r="M14" s="17"/>
    </row>
    <row r="15" spans="1:13">
      <c r="A15" s="507"/>
      <c r="B15" s="494"/>
      <c r="C15" s="75" t="s">
        <v>95</v>
      </c>
      <c r="D15" s="18"/>
      <c r="E15" s="19" t="s">
        <v>96</v>
      </c>
      <c r="F15" s="18"/>
      <c r="G15" s="19" t="s">
        <v>97</v>
      </c>
      <c r="H15" s="18"/>
      <c r="I15" s="19" t="s">
        <v>128</v>
      </c>
      <c r="J15" s="134"/>
      <c r="K15" s="19"/>
      <c r="L15" s="19"/>
      <c r="M15" s="66"/>
    </row>
    <row r="16" spans="1:13">
      <c r="A16" s="507"/>
      <c r="B16" s="494"/>
      <c r="C16" s="75" t="s">
        <v>98</v>
      </c>
      <c r="D16" s="20"/>
      <c r="E16" s="19" t="s">
        <v>99</v>
      </c>
      <c r="F16" s="21"/>
      <c r="G16" s="19" t="s">
        <v>100</v>
      </c>
      <c r="H16" s="21"/>
      <c r="I16" s="19"/>
      <c r="J16" s="69"/>
      <c r="K16" s="19"/>
      <c r="L16" s="19"/>
      <c r="M16" s="66"/>
    </row>
    <row r="17" spans="1:13">
      <c r="A17" s="507"/>
      <c r="B17" s="494"/>
      <c r="C17" s="75" t="s">
        <v>193</v>
      </c>
      <c r="D17" s="20"/>
      <c r="E17" s="19" t="s">
        <v>194</v>
      </c>
      <c r="F17" s="20"/>
      <c r="G17" s="19"/>
      <c r="H17" s="69"/>
      <c r="I17" s="19"/>
      <c r="J17" s="69"/>
      <c r="K17" s="19"/>
      <c r="L17" s="19"/>
      <c r="M17" s="66"/>
    </row>
    <row r="18" spans="1:13">
      <c r="A18" s="507"/>
      <c r="B18" s="494"/>
      <c r="C18" s="75" t="s">
        <v>101</v>
      </c>
      <c r="D18" s="20" t="s">
        <v>722</v>
      </c>
      <c r="E18" s="19" t="s">
        <v>102</v>
      </c>
      <c r="F18" s="128" t="s">
        <v>735</v>
      </c>
      <c r="G18" s="128"/>
      <c r="H18" s="128"/>
      <c r="I18" s="128"/>
      <c r="J18" s="128"/>
      <c r="K18" s="128"/>
      <c r="L18" s="128"/>
      <c r="M18" s="129"/>
    </row>
    <row r="19" spans="1:13" ht="9.75" customHeight="1">
      <c r="A19" s="507"/>
      <c r="B19" s="495"/>
      <c r="C19" s="76"/>
      <c r="D19" s="22"/>
      <c r="E19" s="22"/>
      <c r="F19" s="22"/>
      <c r="G19" s="22"/>
      <c r="H19" s="22"/>
      <c r="I19" s="22"/>
      <c r="J19" s="22"/>
      <c r="K19" s="22"/>
      <c r="L19" s="22"/>
      <c r="M19" s="23"/>
    </row>
    <row r="20" spans="1:13">
      <c r="A20" s="507"/>
      <c r="B20" s="493" t="s">
        <v>137</v>
      </c>
      <c r="C20" s="77"/>
      <c r="D20" s="24"/>
      <c r="E20" s="24"/>
      <c r="F20" s="24"/>
      <c r="G20" s="24"/>
      <c r="H20" s="24"/>
      <c r="I20" s="24"/>
      <c r="J20" s="24"/>
      <c r="K20" s="24"/>
      <c r="L20" s="121"/>
      <c r="M20" s="122"/>
    </row>
    <row r="21" spans="1:13">
      <c r="A21" s="507"/>
      <c r="B21" s="494"/>
      <c r="C21" s="75" t="s">
        <v>138</v>
      </c>
      <c r="D21" s="21"/>
      <c r="E21" s="25"/>
      <c r="F21" s="19" t="s">
        <v>139</v>
      </c>
      <c r="G21" s="20"/>
      <c r="H21" s="25"/>
      <c r="I21" s="19" t="s">
        <v>140</v>
      </c>
      <c r="J21" s="20" t="s">
        <v>722</v>
      </c>
      <c r="K21" s="25"/>
      <c r="L21" s="27"/>
      <c r="M21" s="108"/>
    </row>
    <row r="22" spans="1:13">
      <c r="A22" s="507"/>
      <c r="B22" s="494"/>
      <c r="C22" s="75" t="s">
        <v>141</v>
      </c>
      <c r="D22" s="26"/>
      <c r="E22" s="27"/>
      <c r="F22" s="19" t="s">
        <v>142</v>
      </c>
      <c r="G22" s="21"/>
      <c r="H22" s="27"/>
      <c r="I22" s="28"/>
      <c r="J22" s="27"/>
      <c r="K22" s="29"/>
      <c r="L22" s="27"/>
      <c r="M22" s="108"/>
    </row>
    <row r="23" spans="1:13">
      <c r="A23" s="507"/>
      <c r="B23" s="494"/>
      <c r="C23" s="78"/>
      <c r="D23" s="30"/>
      <c r="E23" s="30"/>
      <c r="F23" s="30"/>
      <c r="G23" s="30"/>
      <c r="H23" s="30"/>
      <c r="I23" s="30"/>
      <c r="J23" s="30"/>
      <c r="K23" s="30"/>
      <c r="L23" s="123"/>
      <c r="M23" s="124"/>
    </row>
    <row r="24" spans="1:13" ht="42" customHeight="1">
      <c r="A24" s="507"/>
      <c r="B24" s="146" t="s">
        <v>103</v>
      </c>
      <c r="C24" s="538" t="s">
        <v>750</v>
      </c>
      <c r="D24" s="539"/>
      <c r="E24" s="539"/>
      <c r="F24" s="539"/>
      <c r="G24" s="539"/>
      <c r="H24" s="539"/>
      <c r="I24" s="539"/>
      <c r="J24" s="539"/>
      <c r="K24" s="539"/>
      <c r="L24" s="539"/>
      <c r="M24" s="540"/>
    </row>
    <row r="25" spans="1:13">
      <c r="A25" s="507"/>
      <c r="B25" s="140"/>
      <c r="C25" s="81" t="s">
        <v>104</v>
      </c>
      <c r="D25" s="191" t="s">
        <v>406</v>
      </c>
      <c r="E25" s="25"/>
      <c r="F25" s="33" t="s">
        <v>105</v>
      </c>
      <c r="G25" s="21" t="s">
        <v>465</v>
      </c>
      <c r="H25" s="25"/>
      <c r="I25" s="33" t="s">
        <v>106</v>
      </c>
      <c r="J25" s="98" t="s">
        <v>465</v>
      </c>
      <c r="K25" s="182"/>
      <c r="L25" s="97"/>
      <c r="M25" s="31"/>
    </row>
    <row r="26" spans="1:13">
      <c r="A26" s="507"/>
      <c r="B26" s="139"/>
      <c r="C26" s="76"/>
      <c r="D26" s="22"/>
      <c r="E26" s="22"/>
      <c r="F26" s="22"/>
      <c r="G26" s="22"/>
      <c r="H26" s="22"/>
      <c r="I26" s="22"/>
      <c r="J26" s="22"/>
      <c r="K26" s="22"/>
      <c r="L26" s="22"/>
      <c r="M26" s="23"/>
    </row>
    <row r="27" spans="1:13">
      <c r="A27" s="507"/>
      <c r="B27" s="494" t="s">
        <v>143</v>
      </c>
      <c r="C27" s="82"/>
      <c r="D27" s="34"/>
      <c r="E27" s="34"/>
      <c r="F27" s="34"/>
      <c r="G27" s="34"/>
      <c r="H27" s="34"/>
      <c r="I27" s="34"/>
      <c r="J27" s="34"/>
      <c r="K27" s="34"/>
      <c r="L27" s="27"/>
      <c r="M27" s="108"/>
    </row>
    <row r="28" spans="1:13">
      <c r="A28" s="507"/>
      <c r="B28" s="494"/>
      <c r="C28" s="83" t="s">
        <v>144</v>
      </c>
      <c r="D28" s="35">
        <v>2020</v>
      </c>
      <c r="E28" s="36"/>
      <c r="F28" s="25" t="s">
        <v>145</v>
      </c>
      <c r="G28" s="37" t="s">
        <v>736</v>
      </c>
      <c r="H28" s="36"/>
      <c r="I28" s="33"/>
      <c r="J28" s="36"/>
      <c r="K28" s="36"/>
      <c r="L28" s="27"/>
      <c r="M28" s="108"/>
    </row>
    <row r="29" spans="1:13">
      <c r="A29" s="507"/>
      <c r="B29" s="494"/>
      <c r="C29" s="83"/>
      <c r="D29" s="71"/>
      <c r="E29" s="36"/>
      <c r="F29" s="25"/>
      <c r="G29" s="36"/>
      <c r="H29" s="36"/>
      <c r="I29" s="33"/>
      <c r="J29" s="36"/>
      <c r="K29" s="36"/>
      <c r="L29" s="27"/>
      <c r="M29" s="108"/>
    </row>
    <row r="30" spans="1:13" ht="48" customHeight="1">
      <c r="A30" s="507"/>
      <c r="B30" s="146" t="s">
        <v>107</v>
      </c>
      <c r="C30" s="84"/>
      <c r="D30" s="481" t="s">
        <v>757</v>
      </c>
      <c r="E30" s="481"/>
      <c r="F30" s="481"/>
      <c r="G30" s="481"/>
      <c r="H30" s="481"/>
      <c r="I30" s="481"/>
      <c r="J30" s="481"/>
      <c r="K30" s="481"/>
      <c r="L30" s="481"/>
      <c r="M30" s="528"/>
    </row>
    <row r="31" spans="1:13" ht="12.75" customHeight="1">
      <c r="A31" s="507"/>
      <c r="B31" s="140"/>
      <c r="C31" s="86"/>
      <c r="D31" s="178" t="s">
        <v>108</v>
      </c>
      <c r="E31" s="178"/>
      <c r="F31" s="178" t="s">
        <v>109</v>
      </c>
      <c r="G31" s="178"/>
      <c r="H31" s="130" t="s">
        <v>110</v>
      </c>
      <c r="I31" s="130"/>
      <c r="J31" s="130" t="s">
        <v>111</v>
      </c>
      <c r="K31" s="178"/>
      <c r="L31" s="178" t="s">
        <v>112</v>
      </c>
      <c r="M31" s="38"/>
    </row>
    <row r="32" spans="1:13">
      <c r="A32" s="507"/>
      <c r="B32" s="140"/>
      <c r="C32" s="86"/>
      <c r="D32" s="181" t="s">
        <v>379</v>
      </c>
      <c r="E32" s="10"/>
      <c r="F32" s="181" t="s">
        <v>379</v>
      </c>
      <c r="G32" s="10"/>
      <c r="H32" s="181" t="s">
        <v>379</v>
      </c>
      <c r="I32" s="10"/>
      <c r="J32" s="181" t="s">
        <v>379</v>
      </c>
      <c r="K32" s="10"/>
      <c r="L32" s="181" t="s">
        <v>379</v>
      </c>
      <c r="M32" s="183"/>
    </row>
    <row r="33" spans="1:13">
      <c r="A33" s="507"/>
      <c r="B33" s="140"/>
      <c r="C33" s="86"/>
      <c r="D33" s="178" t="s">
        <v>113</v>
      </c>
      <c r="E33" s="178"/>
      <c r="F33" s="178" t="s">
        <v>114</v>
      </c>
      <c r="G33" s="178"/>
      <c r="H33" s="130" t="s">
        <v>129</v>
      </c>
      <c r="I33" s="130"/>
      <c r="J33" s="130" t="s">
        <v>135</v>
      </c>
      <c r="K33" s="178"/>
      <c r="L33" s="178" t="s">
        <v>130</v>
      </c>
      <c r="M33" s="17"/>
    </row>
    <row r="34" spans="1:13">
      <c r="A34" s="507"/>
      <c r="B34" s="140"/>
      <c r="C34" s="86"/>
      <c r="D34" s="181" t="s">
        <v>379</v>
      </c>
      <c r="E34" s="10"/>
      <c r="F34" s="181" t="s">
        <v>379</v>
      </c>
      <c r="G34" s="10"/>
      <c r="H34" s="181" t="s">
        <v>379</v>
      </c>
      <c r="I34" s="10"/>
      <c r="J34" s="181" t="s">
        <v>379</v>
      </c>
      <c r="K34" s="10"/>
      <c r="L34" s="181" t="s">
        <v>379</v>
      </c>
      <c r="M34" s="183"/>
    </row>
    <row r="35" spans="1:13">
      <c r="A35" s="507"/>
      <c r="B35" s="140"/>
      <c r="C35" s="86"/>
      <c r="D35" s="178" t="s">
        <v>131</v>
      </c>
      <c r="E35" s="178"/>
      <c r="F35" s="178" t="s">
        <v>132</v>
      </c>
      <c r="G35" s="178"/>
      <c r="H35" s="130" t="s">
        <v>133</v>
      </c>
      <c r="I35" s="130"/>
      <c r="J35" s="130" t="s">
        <v>134</v>
      </c>
      <c r="K35" s="178"/>
      <c r="L35" s="178" t="s">
        <v>738</v>
      </c>
      <c r="M35" s="17"/>
    </row>
    <row r="36" spans="1:13">
      <c r="A36" s="507"/>
      <c r="B36" s="140"/>
      <c r="C36" s="86"/>
      <c r="D36" s="181" t="s">
        <v>379</v>
      </c>
      <c r="E36" s="10"/>
      <c r="F36" s="181" t="s">
        <v>379</v>
      </c>
      <c r="G36" s="10"/>
      <c r="H36" s="181" t="s">
        <v>379</v>
      </c>
      <c r="I36" s="10"/>
      <c r="J36" s="181" t="s">
        <v>379</v>
      </c>
      <c r="K36" s="10"/>
      <c r="L36" s="181" t="s">
        <v>379</v>
      </c>
      <c r="M36" s="183"/>
    </row>
    <row r="37" spans="1:13">
      <c r="A37" s="507"/>
      <c r="B37" s="140"/>
      <c r="C37" s="86"/>
      <c r="D37" s="178" t="s">
        <v>739</v>
      </c>
      <c r="E37" s="178"/>
      <c r="F37" s="178" t="s">
        <v>740</v>
      </c>
      <c r="G37" s="178"/>
      <c r="H37" s="130" t="s">
        <v>741</v>
      </c>
      <c r="I37" s="130"/>
      <c r="J37" s="130" t="s">
        <v>742</v>
      </c>
      <c r="K37" s="178"/>
      <c r="L37" s="178" t="s">
        <v>153</v>
      </c>
      <c r="M37" s="17"/>
    </row>
    <row r="38" spans="1:13">
      <c r="A38" s="507"/>
      <c r="B38" s="140"/>
      <c r="C38" s="86"/>
      <c r="D38" s="181" t="s">
        <v>379</v>
      </c>
      <c r="E38" s="10"/>
      <c r="F38" s="181" t="s">
        <v>379</v>
      </c>
      <c r="G38" s="10"/>
      <c r="H38" s="181" t="s">
        <v>379</v>
      </c>
      <c r="I38" s="10"/>
      <c r="J38" s="181" t="s">
        <v>379</v>
      </c>
      <c r="K38" s="10"/>
      <c r="L38" s="181" t="s">
        <v>379</v>
      </c>
      <c r="M38" s="183"/>
    </row>
    <row r="39" spans="1:13">
      <c r="A39" s="507"/>
      <c r="B39" s="139"/>
      <c r="C39" s="87"/>
      <c r="D39" s="123"/>
      <c r="E39" s="123"/>
      <c r="F39" s="123"/>
      <c r="G39" s="123"/>
      <c r="H39" s="514"/>
      <c r="I39" s="514"/>
      <c r="J39" s="180"/>
      <c r="K39" s="72"/>
      <c r="L39" s="180"/>
      <c r="M39" s="73"/>
    </row>
    <row r="40" spans="1:13" ht="18" customHeight="1">
      <c r="A40" s="507"/>
      <c r="B40" s="494" t="s">
        <v>146</v>
      </c>
      <c r="C40" s="107"/>
      <c r="D40" s="69"/>
      <c r="E40" s="69"/>
      <c r="F40" s="69"/>
      <c r="G40" s="69"/>
      <c r="H40" s="69"/>
      <c r="I40" s="69"/>
      <c r="J40" s="69"/>
      <c r="K40" s="69"/>
      <c r="L40" s="27"/>
      <c r="M40" s="108"/>
    </row>
    <row r="41" spans="1:13">
      <c r="A41" s="507"/>
      <c r="B41" s="494"/>
      <c r="C41" s="109"/>
      <c r="D41" s="39" t="s">
        <v>84</v>
      </c>
      <c r="E41" s="40" t="s">
        <v>85</v>
      </c>
      <c r="F41" s="520" t="s">
        <v>154</v>
      </c>
      <c r="G41" s="521" t="s">
        <v>156</v>
      </c>
      <c r="H41" s="521"/>
      <c r="I41" s="521"/>
      <c r="J41" s="521"/>
      <c r="K41" s="110" t="s">
        <v>260</v>
      </c>
      <c r="L41" s="522"/>
      <c r="M41" s="523"/>
    </row>
    <row r="42" spans="1:13">
      <c r="A42" s="507"/>
      <c r="B42" s="494"/>
      <c r="C42" s="109"/>
      <c r="D42" s="111" t="s">
        <v>722</v>
      </c>
      <c r="E42" s="20"/>
      <c r="F42" s="520"/>
      <c r="G42" s="521"/>
      <c r="H42" s="521"/>
      <c r="I42" s="521"/>
      <c r="J42" s="521"/>
      <c r="K42" s="27"/>
      <c r="L42" s="524"/>
      <c r="M42" s="525"/>
    </row>
    <row r="43" spans="1:13">
      <c r="A43" s="507"/>
      <c r="B43" s="495"/>
      <c r="C43" s="112"/>
      <c r="D43" s="113"/>
      <c r="E43" s="113"/>
      <c r="F43" s="113"/>
      <c r="G43" s="113"/>
      <c r="H43" s="113"/>
      <c r="I43" s="113"/>
      <c r="J43" s="113"/>
      <c r="K43" s="113"/>
      <c r="L43" s="27"/>
      <c r="M43" s="108"/>
    </row>
    <row r="44" spans="1:13" ht="98.25" customHeight="1">
      <c r="A44" s="507"/>
      <c r="B44" s="137" t="s">
        <v>115</v>
      </c>
      <c r="C44" s="509" t="s">
        <v>847</v>
      </c>
      <c r="D44" s="510"/>
      <c r="E44" s="510"/>
      <c r="F44" s="510"/>
      <c r="G44" s="510"/>
      <c r="H44" s="510"/>
      <c r="I44" s="510"/>
      <c r="J44" s="510"/>
      <c r="K44" s="510"/>
      <c r="L44" s="510"/>
      <c r="M44" s="526"/>
    </row>
    <row r="45" spans="1:13" ht="139.5" customHeight="1">
      <c r="A45" s="507"/>
      <c r="B45" s="137" t="s">
        <v>116</v>
      </c>
      <c r="C45" s="509" t="s">
        <v>758</v>
      </c>
      <c r="D45" s="510"/>
      <c r="E45" s="510"/>
      <c r="F45" s="510"/>
      <c r="G45" s="510"/>
      <c r="H45" s="510"/>
      <c r="I45" s="510"/>
      <c r="J45" s="510"/>
      <c r="K45" s="510"/>
      <c r="L45" s="510"/>
      <c r="M45" s="526"/>
    </row>
    <row r="46" spans="1:13">
      <c r="A46" s="507"/>
      <c r="B46" s="137" t="s">
        <v>117</v>
      </c>
      <c r="C46" s="131"/>
      <c r="D46" s="132"/>
      <c r="E46" s="132"/>
      <c r="F46" s="132"/>
      <c r="G46" s="132"/>
      <c r="H46" s="132"/>
      <c r="I46" s="132"/>
      <c r="J46" s="132"/>
      <c r="K46" s="132"/>
      <c r="L46" s="132"/>
      <c r="M46" s="133"/>
    </row>
    <row r="47" spans="1:13">
      <c r="A47" s="508"/>
      <c r="B47" s="137" t="s">
        <v>118</v>
      </c>
      <c r="C47" s="131"/>
      <c r="D47" s="132"/>
      <c r="E47" s="132"/>
      <c r="F47" s="132"/>
      <c r="G47" s="132"/>
      <c r="H47" s="132"/>
      <c r="I47" s="132"/>
      <c r="J47" s="132"/>
      <c r="K47" s="132"/>
      <c r="L47" s="132"/>
      <c r="M47" s="133"/>
    </row>
    <row r="48" spans="1:13" ht="15.75" customHeight="1">
      <c r="A48" s="515" t="s">
        <v>158</v>
      </c>
      <c r="B48" s="141" t="s">
        <v>119</v>
      </c>
      <c r="C48" s="535" t="s">
        <v>744</v>
      </c>
      <c r="D48" s="536"/>
      <c r="E48" s="536"/>
      <c r="F48" s="536"/>
      <c r="G48" s="536"/>
      <c r="H48" s="536"/>
      <c r="I48" s="536"/>
      <c r="J48" s="536"/>
      <c r="K48" s="536"/>
      <c r="L48" s="536"/>
      <c r="M48" s="537"/>
    </row>
    <row r="49" spans="1:13">
      <c r="A49" s="516"/>
      <c r="B49" s="141" t="s">
        <v>120</v>
      </c>
      <c r="C49" s="535" t="s">
        <v>745</v>
      </c>
      <c r="D49" s="536"/>
      <c r="E49" s="536"/>
      <c r="F49" s="536"/>
      <c r="G49" s="536"/>
      <c r="H49" s="536"/>
      <c r="I49" s="536"/>
      <c r="J49" s="536"/>
      <c r="K49" s="536"/>
      <c r="L49" s="536"/>
      <c r="M49" s="537"/>
    </row>
    <row r="50" spans="1:13">
      <c r="A50" s="516"/>
      <c r="B50" s="141" t="s">
        <v>121</v>
      </c>
      <c r="C50" s="535" t="s">
        <v>726</v>
      </c>
      <c r="D50" s="536"/>
      <c r="E50" s="536"/>
      <c r="F50" s="536"/>
      <c r="G50" s="536"/>
      <c r="H50" s="536"/>
      <c r="I50" s="536"/>
      <c r="J50" s="536"/>
      <c r="K50" s="536"/>
      <c r="L50" s="536"/>
      <c r="M50" s="537"/>
    </row>
    <row r="51" spans="1:13" ht="15.75" customHeight="1">
      <c r="A51" s="516"/>
      <c r="B51" s="142" t="s">
        <v>122</v>
      </c>
      <c r="C51" s="535" t="s">
        <v>727</v>
      </c>
      <c r="D51" s="536"/>
      <c r="E51" s="536"/>
      <c r="F51" s="536"/>
      <c r="G51" s="536"/>
      <c r="H51" s="536"/>
      <c r="I51" s="536"/>
      <c r="J51" s="536"/>
      <c r="K51" s="536"/>
      <c r="L51" s="536"/>
      <c r="M51" s="537"/>
    </row>
    <row r="52" spans="1:13" ht="15.75" customHeight="1">
      <c r="A52" s="516"/>
      <c r="B52" s="141" t="s">
        <v>123</v>
      </c>
      <c r="C52" s="535" t="s">
        <v>448</v>
      </c>
      <c r="D52" s="536"/>
      <c r="E52" s="536"/>
      <c r="F52" s="536"/>
      <c r="G52" s="536"/>
      <c r="H52" s="536"/>
      <c r="I52" s="536"/>
      <c r="J52" s="536"/>
      <c r="K52" s="536"/>
      <c r="L52" s="536"/>
      <c r="M52" s="537"/>
    </row>
    <row r="53" spans="1:13" ht="16.5" thickBot="1">
      <c r="A53" s="527"/>
      <c r="B53" s="141" t="s">
        <v>124</v>
      </c>
      <c r="C53" s="535" t="s">
        <v>728</v>
      </c>
      <c r="D53" s="536"/>
      <c r="E53" s="536"/>
      <c r="F53" s="536"/>
      <c r="G53" s="536"/>
      <c r="H53" s="536"/>
      <c r="I53" s="536"/>
      <c r="J53" s="536"/>
      <c r="K53" s="536"/>
      <c r="L53" s="536"/>
      <c r="M53" s="537"/>
    </row>
    <row r="54" spans="1:13" ht="15.75" customHeight="1">
      <c r="A54" s="515" t="s">
        <v>180</v>
      </c>
      <c r="B54" s="143" t="s">
        <v>149</v>
      </c>
      <c r="C54" s="517"/>
      <c r="D54" s="518"/>
      <c r="E54" s="518"/>
      <c r="F54" s="518"/>
      <c r="G54" s="518"/>
      <c r="H54" s="518"/>
      <c r="I54" s="518"/>
      <c r="J54" s="518"/>
      <c r="K54" s="518"/>
      <c r="L54" s="518"/>
      <c r="M54" s="519"/>
    </row>
    <row r="55" spans="1:13" ht="30" customHeight="1">
      <c r="A55" s="516"/>
      <c r="B55" s="143" t="s">
        <v>150</v>
      </c>
      <c r="C55" s="517"/>
      <c r="D55" s="518"/>
      <c r="E55" s="518"/>
      <c r="F55" s="518"/>
      <c r="G55" s="518"/>
      <c r="H55" s="518"/>
      <c r="I55" s="518"/>
      <c r="J55" s="518"/>
      <c r="K55" s="518"/>
      <c r="L55" s="518"/>
      <c r="M55" s="519"/>
    </row>
    <row r="56" spans="1:13" ht="30" customHeight="1" thickBot="1">
      <c r="A56" s="516"/>
      <c r="B56" s="144" t="s">
        <v>6</v>
      </c>
      <c r="C56" s="517"/>
      <c r="D56" s="518"/>
      <c r="E56" s="518"/>
      <c r="F56" s="518"/>
      <c r="G56" s="518"/>
      <c r="H56" s="518"/>
      <c r="I56" s="518"/>
      <c r="J56" s="518"/>
      <c r="K56" s="518"/>
      <c r="L56" s="518"/>
      <c r="M56" s="519"/>
    </row>
    <row r="57" spans="1:13" ht="16.5" thickBot="1">
      <c r="A57" s="135" t="s">
        <v>125</v>
      </c>
      <c r="B57" s="145"/>
      <c r="C57" s="511"/>
      <c r="D57" s="512"/>
      <c r="E57" s="512"/>
      <c r="F57" s="512"/>
      <c r="G57" s="512"/>
      <c r="H57" s="512"/>
      <c r="I57" s="512"/>
      <c r="J57" s="512"/>
      <c r="K57" s="512"/>
      <c r="L57" s="512"/>
      <c r="M57" s="513"/>
    </row>
  </sheetData>
  <mergeCells count="43">
    <mergeCell ref="C57:M57"/>
    <mergeCell ref="C52:M52"/>
    <mergeCell ref="C53:M53"/>
    <mergeCell ref="A54:A56"/>
    <mergeCell ref="C54:M54"/>
    <mergeCell ref="C55:M55"/>
    <mergeCell ref="C56:M56"/>
    <mergeCell ref="A48:A53"/>
    <mergeCell ref="C48:M48"/>
    <mergeCell ref="C49:M49"/>
    <mergeCell ref="C50:M50"/>
    <mergeCell ref="C51:M51"/>
    <mergeCell ref="F41:F42"/>
    <mergeCell ref="G41:J42"/>
    <mergeCell ref="L41:M42"/>
    <mergeCell ref="C44:M44"/>
    <mergeCell ref="C45:M45"/>
    <mergeCell ref="C11:M11"/>
    <mergeCell ref="A12:A47"/>
    <mergeCell ref="C12:D12"/>
    <mergeCell ref="B13:B19"/>
    <mergeCell ref="B20:B23"/>
    <mergeCell ref="C24:M24"/>
    <mergeCell ref="B27:B29"/>
    <mergeCell ref="D30:M30"/>
    <mergeCell ref="H39:I39"/>
    <mergeCell ref="B40:B43"/>
    <mergeCell ref="A2:A11"/>
    <mergeCell ref="C2:M2"/>
    <mergeCell ref="C3:M3"/>
    <mergeCell ref="F4:G4"/>
    <mergeCell ref="C5:M5"/>
    <mergeCell ref="C7:D7"/>
    <mergeCell ref="I7:M7"/>
    <mergeCell ref="B8:B10"/>
    <mergeCell ref="C9:D9"/>
    <mergeCell ref="F9:G9"/>
    <mergeCell ref="I9:J9"/>
    <mergeCell ref="K9:M9"/>
    <mergeCell ref="C10:D10"/>
    <mergeCell ref="F10:G10"/>
    <mergeCell ref="I10:J10"/>
    <mergeCell ref="K10:L10"/>
  </mergeCells>
  <dataValidations count="5">
    <dataValidation allowBlank="1" showInputMessage="1" showErrorMessage="1" prompt="Incluir una ficha por cada indicador, ya sea de producto o de resultado" sqref="B1"/>
    <dataValidation allowBlank="1" showInputMessage="1" showErrorMessage="1" prompt="Seleccione de la lista desplegable" sqref="B4 B7 H7"/>
    <dataValidation allowBlank="1" showInputMessage="1" showErrorMessage="1" prompt="Determine si el indicador responde a un enfoque (Derechos Humanos, Género, Diferencial, Poblacional, Ambiental y Territorial). Si responde a más de enfoque separelos por ;" sqref="B12"/>
    <dataValidation type="list" allowBlank="1" showInputMessage="1" showErrorMessage="1" sqref="I7:M7">
      <formula1>INDIRECT($C$7)</formula1>
    </dataValidation>
    <dataValidation allowBlank="1" showInputMessage="1" showErrorMessage="1" prompt="Si corresponde a un indicador del PDD, identifique el código de la meta el cual se encuentra en el listado de indicadores del plan que se encuentra en la caja de herramientas._x000a__x000a_" sqref="F4"/>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[1]Desplegables!#REF!</xm:f>
          </x14:formula1>
          <xm:sqref>G41:J42 C7 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7"/>
  <sheetViews>
    <sheetView topLeftCell="B34" zoomScale="85" zoomScaleNormal="85" workbookViewId="0">
      <selection activeCell="C44" sqref="C44:M44"/>
    </sheetView>
  </sheetViews>
  <sheetFormatPr baseColWidth="10" defaultColWidth="11.42578125" defaultRowHeight="15.75"/>
  <cols>
    <col min="1" max="1" width="25.140625" style="13" customWidth="1"/>
    <col min="2" max="2" width="39.140625" style="41" customWidth="1"/>
    <col min="3" max="3" width="11.42578125" style="13"/>
    <col min="4" max="4" width="14" style="13" customWidth="1"/>
    <col min="5" max="5" width="11.42578125" style="13"/>
    <col min="6" max="6" width="21.140625" style="13" customWidth="1"/>
    <col min="7" max="16384" width="11.42578125" style="13"/>
  </cols>
  <sheetData>
    <row r="1" spans="1:13" ht="16.5" thickBot="1">
      <c r="A1" s="61"/>
      <c r="B1" s="62" t="s">
        <v>759</v>
      </c>
      <c r="C1" s="63"/>
      <c r="D1" s="63"/>
      <c r="E1" s="63"/>
      <c r="F1" s="63"/>
      <c r="G1" s="63"/>
      <c r="H1" s="63"/>
      <c r="I1" s="63"/>
      <c r="J1" s="63"/>
      <c r="K1" s="63"/>
      <c r="L1" s="63"/>
      <c r="M1" s="64"/>
    </row>
    <row r="2" spans="1:13">
      <c r="A2" s="477" t="s">
        <v>126</v>
      </c>
      <c r="B2" s="136" t="s">
        <v>91</v>
      </c>
      <c r="C2" s="529" t="s">
        <v>760</v>
      </c>
      <c r="D2" s="530"/>
      <c r="E2" s="530"/>
      <c r="F2" s="530"/>
      <c r="G2" s="530"/>
      <c r="H2" s="530"/>
      <c r="I2" s="530"/>
      <c r="J2" s="530"/>
      <c r="K2" s="530"/>
      <c r="L2" s="530"/>
      <c r="M2" s="531"/>
    </row>
    <row r="3" spans="1:13" ht="66" customHeight="1">
      <c r="A3" s="478"/>
      <c r="B3" s="137" t="s">
        <v>185</v>
      </c>
      <c r="C3" s="480" t="s">
        <v>761</v>
      </c>
      <c r="D3" s="481"/>
      <c r="E3" s="481"/>
      <c r="F3" s="482"/>
      <c r="G3" s="482"/>
      <c r="H3" s="482"/>
      <c r="I3" s="482"/>
      <c r="J3" s="482"/>
      <c r="K3" s="482"/>
      <c r="L3" s="482"/>
      <c r="M3" s="483"/>
    </row>
    <row r="4" spans="1:13" ht="15.75" customHeight="1">
      <c r="A4" s="478"/>
      <c r="B4" s="138" t="s">
        <v>83</v>
      </c>
      <c r="C4" s="174" t="s">
        <v>85</v>
      </c>
      <c r="D4" s="114"/>
      <c r="E4" s="115"/>
      <c r="F4" s="484" t="s">
        <v>210</v>
      </c>
      <c r="G4" s="485"/>
      <c r="H4" s="116"/>
      <c r="I4" s="176"/>
      <c r="J4" s="176"/>
      <c r="K4" s="176"/>
      <c r="L4" s="176"/>
      <c r="M4" s="177"/>
    </row>
    <row r="5" spans="1:13" ht="16.5" customHeight="1">
      <c r="A5" s="478"/>
      <c r="B5" s="139" t="s">
        <v>181</v>
      </c>
      <c r="C5" s="486"/>
      <c r="D5" s="487"/>
      <c r="E5" s="487"/>
      <c r="F5" s="487"/>
      <c r="G5" s="487"/>
      <c r="H5" s="487"/>
      <c r="I5" s="487"/>
      <c r="J5" s="487"/>
      <c r="K5" s="487"/>
      <c r="L5" s="487"/>
      <c r="M5" s="488"/>
    </row>
    <row r="6" spans="1:13">
      <c r="A6" s="478"/>
      <c r="B6" s="138" t="s">
        <v>152</v>
      </c>
      <c r="C6" s="174"/>
      <c r="D6" s="176"/>
      <c r="E6" s="176"/>
      <c r="F6" s="176"/>
      <c r="G6" s="176"/>
      <c r="H6" s="176"/>
      <c r="I6" s="176"/>
      <c r="J6" s="176"/>
      <c r="K6" s="176"/>
      <c r="L6" s="176"/>
      <c r="M6" s="177"/>
    </row>
    <row r="7" spans="1:13">
      <c r="A7" s="478"/>
      <c r="B7" s="137" t="s">
        <v>127</v>
      </c>
      <c r="C7" s="489" t="s">
        <v>60</v>
      </c>
      <c r="D7" s="490"/>
      <c r="E7" s="117"/>
      <c r="F7" s="117"/>
      <c r="G7" s="118"/>
      <c r="H7" s="68" t="s">
        <v>6</v>
      </c>
      <c r="I7" s="491" t="s">
        <v>256</v>
      </c>
      <c r="J7" s="490"/>
      <c r="K7" s="490"/>
      <c r="L7" s="490"/>
      <c r="M7" s="492"/>
    </row>
    <row r="8" spans="1:13">
      <c r="A8" s="478"/>
      <c r="B8" s="493" t="s">
        <v>147</v>
      </c>
      <c r="C8" s="119"/>
      <c r="D8" s="120"/>
      <c r="E8" s="120"/>
      <c r="F8" s="120"/>
      <c r="G8" s="120"/>
      <c r="H8" s="120"/>
      <c r="I8" s="120"/>
      <c r="J8" s="120"/>
      <c r="K8" s="120"/>
      <c r="L8" s="121"/>
      <c r="M8" s="122"/>
    </row>
    <row r="9" spans="1:13">
      <c r="A9" s="478"/>
      <c r="B9" s="494"/>
      <c r="C9" s="496" t="s">
        <v>762</v>
      </c>
      <c r="D9" s="497"/>
      <c r="E9" s="29"/>
      <c r="F9" s="497" t="s">
        <v>354</v>
      </c>
      <c r="G9" s="497"/>
      <c r="H9" s="29"/>
      <c r="I9" s="497"/>
      <c r="J9" s="497"/>
      <c r="K9" s="29"/>
      <c r="L9" s="27"/>
      <c r="M9" s="108"/>
    </row>
    <row r="10" spans="1:13">
      <c r="A10" s="478"/>
      <c r="B10" s="495"/>
      <c r="C10" s="496" t="s">
        <v>148</v>
      </c>
      <c r="D10" s="497"/>
      <c r="E10" s="173"/>
      <c r="F10" s="497" t="s">
        <v>148</v>
      </c>
      <c r="G10" s="497"/>
      <c r="H10" s="173"/>
      <c r="I10" s="497" t="s">
        <v>148</v>
      </c>
      <c r="J10" s="497"/>
      <c r="K10" s="173"/>
      <c r="L10" s="123"/>
      <c r="M10" s="124"/>
    </row>
    <row r="11" spans="1:13" ht="171" customHeight="1">
      <c r="A11" s="479"/>
      <c r="B11" s="137" t="s">
        <v>186</v>
      </c>
      <c r="C11" s="509" t="s">
        <v>763</v>
      </c>
      <c r="D11" s="510"/>
      <c r="E11" s="510"/>
      <c r="F11" s="510"/>
      <c r="G11" s="510"/>
      <c r="H11" s="510"/>
      <c r="I11" s="510"/>
      <c r="J11" s="510"/>
      <c r="K11" s="510"/>
      <c r="L11" s="510"/>
      <c r="M11" s="526"/>
    </row>
    <row r="12" spans="1:13" ht="15.75" customHeight="1">
      <c r="A12" s="506" t="s">
        <v>93</v>
      </c>
      <c r="B12" s="137" t="s">
        <v>195</v>
      </c>
      <c r="C12" s="509" t="s">
        <v>206</v>
      </c>
      <c r="D12" s="510"/>
      <c r="E12" s="182"/>
      <c r="F12" s="182"/>
      <c r="G12" s="182"/>
      <c r="H12" s="182"/>
      <c r="I12" s="182"/>
      <c r="J12" s="182"/>
      <c r="K12" s="182"/>
      <c r="L12" s="125"/>
      <c r="M12" s="126"/>
    </row>
    <row r="13" spans="1:13" ht="8.25" customHeight="1">
      <c r="A13" s="507"/>
      <c r="B13" s="493" t="s">
        <v>94</v>
      </c>
      <c r="C13" s="127"/>
      <c r="D13" s="14"/>
      <c r="E13" s="14"/>
      <c r="F13" s="14"/>
      <c r="G13" s="14"/>
      <c r="H13" s="14"/>
      <c r="I13" s="14"/>
      <c r="J13" s="14"/>
      <c r="K13" s="14"/>
      <c r="L13" s="14"/>
      <c r="M13" s="15"/>
    </row>
    <row r="14" spans="1:13" ht="9" customHeight="1">
      <c r="A14" s="507"/>
      <c r="B14" s="494"/>
      <c r="C14" s="74"/>
      <c r="D14" s="16"/>
      <c r="E14" s="7"/>
      <c r="F14" s="16"/>
      <c r="G14" s="7"/>
      <c r="H14" s="16"/>
      <c r="I14" s="7"/>
      <c r="J14" s="16"/>
      <c r="K14" s="7"/>
      <c r="L14" s="7"/>
      <c r="M14" s="17"/>
    </row>
    <row r="15" spans="1:13">
      <c r="A15" s="507"/>
      <c r="B15" s="494"/>
      <c r="C15" s="75" t="s">
        <v>95</v>
      </c>
      <c r="D15" s="18"/>
      <c r="E15" s="19" t="s">
        <v>96</v>
      </c>
      <c r="F15" s="18"/>
      <c r="G15" s="19" t="s">
        <v>97</v>
      </c>
      <c r="H15" s="18"/>
      <c r="I15" s="19" t="s">
        <v>128</v>
      </c>
      <c r="J15" s="134"/>
      <c r="K15" s="19"/>
      <c r="L15" s="19"/>
      <c r="M15" s="66"/>
    </row>
    <row r="16" spans="1:13">
      <c r="A16" s="507"/>
      <c r="B16" s="494"/>
      <c r="C16" s="75" t="s">
        <v>98</v>
      </c>
      <c r="D16" s="20"/>
      <c r="E16" s="19" t="s">
        <v>99</v>
      </c>
      <c r="F16" s="21"/>
      <c r="G16" s="19" t="s">
        <v>100</v>
      </c>
      <c r="H16" s="21"/>
      <c r="I16" s="19"/>
      <c r="J16" s="69"/>
      <c r="K16" s="19"/>
      <c r="L16" s="19"/>
      <c r="M16" s="66"/>
    </row>
    <row r="17" spans="1:13">
      <c r="A17" s="507"/>
      <c r="B17" s="494"/>
      <c r="C17" s="75" t="s">
        <v>193</v>
      </c>
      <c r="D17" s="20"/>
      <c r="E17" s="19" t="s">
        <v>194</v>
      </c>
      <c r="F17" s="20"/>
      <c r="G17" s="19"/>
      <c r="H17" s="69"/>
      <c r="I17" s="19"/>
      <c r="J17" s="69"/>
      <c r="K17" s="19"/>
      <c r="L17" s="19"/>
      <c r="M17" s="66"/>
    </row>
    <row r="18" spans="1:13">
      <c r="A18" s="507"/>
      <c r="B18" s="494"/>
      <c r="C18" s="75" t="s">
        <v>101</v>
      </c>
      <c r="D18" s="20" t="s">
        <v>722</v>
      </c>
      <c r="E18" s="19" t="s">
        <v>102</v>
      </c>
      <c r="F18" s="128" t="s">
        <v>764</v>
      </c>
      <c r="G18" s="128"/>
      <c r="H18" s="128"/>
      <c r="I18" s="128"/>
      <c r="J18" s="128"/>
      <c r="K18" s="128"/>
      <c r="L18" s="128"/>
      <c r="M18" s="129"/>
    </row>
    <row r="19" spans="1:13" ht="9.75" customHeight="1">
      <c r="A19" s="507"/>
      <c r="B19" s="495"/>
      <c r="C19" s="76"/>
      <c r="D19" s="22"/>
      <c r="E19" s="22"/>
      <c r="F19" s="22"/>
      <c r="G19" s="22"/>
      <c r="H19" s="22"/>
      <c r="I19" s="22"/>
      <c r="J19" s="22"/>
      <c r="K19" s="22"/>
      <c r="L19" s="22"/>
      <c r="M19" s="23"/>
    </row>
    <row r="20" spans="1:13">
      <c r="A20" s="507"/>
      <c r="B20" s="493" t="s">
        <v>137</v>
      </c>
      <c r="C20" s="77"/>
      <c r="D20" s="24"/>
      <c r="E20" s="24"/>
      <c r="F20" s="24"/>
      <c r="G20" s="24"/>
      <c r="H20" s="24"/>
      <c r="I20" s="24"/>
      <c r="J20" s="24"/>
      <c r="K20" s="24"/>
      <c r="L20" s="121"/>
      <c r="M20" s="122"/>
    </row>
    <row r="21" spans="1:13">
      <c r="A21" s="507"/>
      <c r="B21" s="494"/>
      <c r="C21" s="75" t="s">
        <v>138</v>
      </c>
      <c r="D21" s="21"/>
      <c r="E21" s="25"/>
      <c r="F21" s="19" t="s">
        <v>139</v>
      </c>
      <c r="G21" s="20"/>
      <c r="H21" s="25"/>
      <c r="I21" s="19" t="s">
        <v>140</v>
      </c>
      <c r="J21" s="20" t="s">
        <v>717</v>
      </c>
      <c r="K21" s="25"/>
      <c r="L21" s="27"/>
      <c r="M21" s="108"/>
    </row>
    <row r="22" spans="1:13">
      <c r="A22" s="507"/>
      <c r="B22" s="494"/>
      <c r="C22" s="75" t="s">
        <v>141</v>
      </c>
      <c r="D22" s="26"/>
      <c r="E22" s="27"/>
      <c r="F22" s="19" t="s">
        <v>142</v>
      </c>
      <c r="G22" s="21"/>
      <c r="H22" s="27"/>
      <c r="I22" s="28"/>
      <c r="J22" s="27"/>
      <c r="K22" s="29"/>
      <c r="L22" s="27"/>
      <c r="M22" s="108"/>
    </row>
    <row r="23" spans="1:13">
      <c r="A23" s="507"/>
      <c r="B23" s="494"/>
      <c r="C23" s="78"/>
      <c r="D23" s="30"/>
      <c r="E23" s="30"/>
      <c r="F23" s="30"/>
      <c r="G23" s="30"/>
      <c r="H23" s="30"/>
      <c r="I23" s="30"/>
      <c r="J23" s="30"/>
      <c r="K23" s="30"/>
      <c r="L23" s="123"/>
      <c r="M23" s="124"/>
    </row>
    <row r="24" spans="1:13" ht="42" customHeight="1">
      <c r="A24" s="507"/>
      <c r="B24" s="146" t="s">
        <v>103</v>
      </c>
      <c r="C24" s="538" t="s">
        <v>765</v>
      </c>
      <c r="D24" s="539"/>
      <c r="E24" s="539"/>
      <c r="F24" s="539"/>
      <c r="G24" s="539"/>
      <c r="H24" s="539"/>
      <c r="I24" s="539"/>
      <c r="J24" s="539"/>
      <c r="K24" s="539"/>
      <c r="L24" s="539"/>
      <c r="M24" s="540"/>
    </row>
    <row r="25" spans="1:13">
      <c r="A25" s="507"/>
      <c r="B25" s="140"/>
      <c r="C25" s="81" t="s">
        <v>104</v>
      </c>
      <c r="D25" s="191" t="s">
        <v>406</v>
      </c>
      <c r="E25" s="25"/>
      <c r="F25" s="33" t="s">
        <v>105</v>
      </c>
      <c r="G25" s="21" t="s">
        <v>465</v>
      </c>
      <c r="H25" s="25"/>
      <c r="I25" s="33" t="s">
        <v>106</v>
      </c>
      <c r="J25" s="98" t="s">
        <v>465</v>
      </c>
      <c r="K25" s="182"/>
      <c r="L25" s="97"/>
      <c r="M25" s="31"/>
    </row>
    <row r="26" spans="1:13">
      <c r="A26" s="507"/>
      <c r="B26" s="139"/>
      <c r="C26" s="76"/>
      <c r="D26" s="22"/>
      <c r="E26" s="22"/>
      <c r="F26" s="22"/>
      <c r="G26" s="22"/>
      <c r="H26" s="22"/>
      <c r="I26" s="22"/>
      <c r="J26" s="22"/>
      <c r="K26" s="22"/>
      <c r="L26" s="22"/>
      <c r="M26" s="23"/>
    </row>
    <row r="27" spans="1:13">
      <c r="A27" s="507"/>
      <c r="B27" s="494" t="s">
        <v>143</v>
      </c>
      <c r="C27" s="82"/>
      <c r="D27" s="34"/>
      <c r="E27" s="34"/>
      <c r="F27" s="34"/>
      <c r="G27" s="34"/>
      <c r="H27" s="34"/>
      <c r="I27" s="34"/>
      <c r="J27" s="34"/>
      <c r="K27" s="34"/>
      <c r="L27" s="27"/>
      <c r="M27" s="108"/>
    </row>
    <row r="28" spans="1:13">
      <c r="A28" s="507"/>
      <c r="B28" s="494"/>
      <c r="C28" s="83" t="s">
        <v>144</v>
      </c>
      <c r="D28" s="35">
        <v>2020</v>
      </c>
      <c r="E28" s="36"/>
      <c r="F28" s="25" t="s">
        <v>145</v>
      </c>
      <c r="G28" s="37" t="s">
        <v>721</v>
      </c>
      <c r="H28" s="36"/>
      <c r="I28" s="33"/>
      <c r="J28" s="36"/>
      <c r="K28" s="36"/>
      <c r="L28" s="27"/>
      <c r="M28" s="108"/>
    </row>
    <row r="29" spans="1:13">
      <c r="A29" s="507"/>
      <c r="B29" s="494"/>
      <c r="C29" s="83"/>
      <c r="D29" s="71"/>
      <c r="E29" s="36"/>
      <c r="F29" s="25"/>
      <c r="G29" s="36"/>
      <c r="H29" s="36"/>
      <c r="I29" s="33"/>
      <c r="J29" s="36"/>
      <c r="K29" s="36"/>
      <c r="L29" s="27"/>
      <c r="M29" s="108"/>
    </row>
    <row r="30" spans="1:13" ht="48" customHeight="1">
      <c r="A30" s="507"/>
      <c r="B30" s="146" t="s">
        <v>107</v>
      </c>
      <c r="C30" s="84"/>
      <c r="D30" s="481" t="s">
        <v>766</v>
      </c>
      <c r="E30" s="481"/>
      <c r="F30" s="481"/>
      <c r="G30" s="481"/>
      <c r="H30" s="481"/>
      <c r="I30" s="481"/>
      <c r="J30" s="481"/>
      <c r="K30" s="481"/>
      <c r="L30" s="481"/>
      <c r="M30" s="528"/>
    </row>
    <row r="31" spans="1:13" ht="12.75" customHeight="1">
      <c r="A31" s="507"/>
      <c r="B31" s="140"/>
      <c r="C31" s="86"/>
      <c r="D31" s="178" t="s">
        <v>108</v>
      </c>
      <c r="E31" s="178"/>
      <c r="F31" s="178" t="s">
        <v>109</v>
      </c>
      <c r="G31" s="178"/>
      <c r="H31" s="130" t="s">
        <v>110</v>
      </c>
      <c r="I31" s="130"/>
      <c r="J31" s="130" t="s">
        <v>111</v>
      </c>
      <c r="K31" s="178"/>
      <c r="L31" s="178" t="s">
        <v>112</v>
      </c>
      <c r="M31" s="38"/>
    </row>
    <row r="32" spans="1:13">
      <c r="A32" s="507"/>
      <c r="B32" s="140"/>
      <c r="C32" s="86"/>
      <c r="D32" s="181" t="s">
        <v>379</v>
      </c>
      <c r="E32" s="10"/>
      <c r="F32" s="181" t="s">
        <v>379</v>
      </c>
      <c r="G32" s="10"/>
      <c r="H32" s="181" t="s">
        <v>379</v>
      </c>
      <c r="I32" s="10"/>
      <c r="J32" s="181" t="s">
        <v>379</v>
      </c>
      <c r="K32" s="10"/>
      <c r="L32" s="181" t="s">
        <v>379</v>
      </c>
      <c r="M32" s="183"/>
    </row>
    <row r="33" spans="1:13">
      <c r="A33" s="507"/>
      <c r="B33" s="140"/>
      <c r="C33" s="86"/>
      <c r="D33" s="178" t="s">
        <v>113</v>
      </c>
      <c r="E33" s="178"/>
      <c r="F33" s="178" t="s">
        <v>114</v>
      </c>
      <c r="G33" s="178"/>
      <c r="H33" s="130" t="s">
        <v>129</v>
      </c>
      <c r="I33" s="130"/>
      <c r="J33" s="130" t="s">
        <v>135</v>
      </c>
      <c r="K33" s="178"/>
      <c r="L33" s="178" t="s">
        <v>130</v>
      </c>
      <c r="M33" s="17"/>
    </row>
    <row r="34" spans="1:13">
      <c r="A34" s="507"/>
      <c r="B34" s="140"/>
      <c r="C34" s="86"/>
      <c r="D34" s="181" t="s">
        <v>379</v>
      </c>
      <c r="E34" s="10"/>
      <c r="F34" s="181" t="s">
        <v>379</v>
      </c>
      <c r="G34" s="10"/>
      <c r="H34" s="181" t="s">
        <v>379</v>
      </c>
      <c r="I34" s="10"/>
      <c r="J34" s="181" t="s">
        <v>379</v>
      </c>
      <c r="K34" s="10"/>
      <c r="L34" s="181" t="s">
        <v>379</v>
      </c>
      <c r="M34" s="183"/>
    </row>
    <row r="35" spans="1:13">
      <c r="A35" s="507"/>
      <c r="B35" s="140"/>
      <c r="C35" s="86"/>
      <c r="D35" s="178" t="s">
        <v>131</v>
      </c>
      <c r="E35" s="178"/>
      <c r="F35" s="178" t="s">
        <v>132</v>
      </c>
      <c r="G35" s="178"/>
      <c r="H35" s="130" t="s">
        <v>133</v>
      </c>
      <c r="I35" s="130"/>
      <c r="J35" s="130" t="s">
        <v>134</v>
      </c>
      <c r="K35" s="178"/>
      <c r="L35" s="178" t="s">
        <v>738</v>
      </c>
      <c r="M35" s="17"/>
    </row>
    <row r="36" spans="1:13">
      <c r="A36" s="507"/>
      <c r="B36" s="140"/>
      <c r="C36" s="86"/>
      <c r="D36" s="181" t="s">
        <v>379</v>
      </c>
      <c r="E36" s="10"/>
      <c r="F36" s="181" t="s">
        <v>379</v>
      </c>
      <c r="G36" s="10"/>
      <c r="H36" s="181" t="s">
        <v>379</v>
      </c>
      <c r="I36" s="10"/>
      <c r="J36" s="181" t="s">
        <v>379</v>
      </c>
      <c r="K36" s="10"/>
      <c r="L36" s="181" t="s">
        <v>379</v>
      </c>
      <c r="M36" s="183"/>
    </row>
    <row r="37" spans="1:13">
      <c r="A37" s="507"/>
      <c r="B37" s="140"/>
      <c r="C37" s="86"/>
      <c r="D37" s="178" t="s">
        <v>739</v>
      </c>
      <c r="E37" s="178"/>
      <c r="F37" s="178" t="s">
        <v>740</v>
      </c>
      <c r="G37" s="178"/>
      <c r="H37" s="130" t="s">
        <v>741</v>
      </c>
      <c r="I37" s="130"/>
      <c r="J37" s="130" t="s">
        <v>742</v>
      </c>
      <c r="K37" s="178"/>
      <c r="L37" s="178" t="s">
        <v>153</v>
      </c>
      <c r="M37" s="17"/>
    </row>
    <row r="38" spans="1:13">
      <c r="A38" s="507"/>
      <c r="B38" s="140"/>
      <c r="C38" s="86"/>
      <c r="D38" s="181" t="s">
        <v>379</v>
      </c>
      <c r="E38" s="10"/>
      <c r="F38" s="181" t="s">
        <v>379</v>
      </c>
      <c r="G38" s="10"/>
      <c r="H38" s="181" t="s">
        <v>379</v>
      </c>
      <c r="I38" s="10"/>
      <c r="J38" s="181" t="s">
        <v>379</v>
      </c>
      <c r="K38" s="10"/>
      <c r="L38" s="181" t="s">
        <v>379</v>
      </c>
      <c r="M38" s="183"/>
    </row>
    <row r="39" spans="1:13">
      <c r="A39" s="507"/>
      <c r="B39" s="139"/>
      <c r="C39" s="87"/>
      <c r="D39" s="123"/>
      <c r="E39" s="123"/>
      <c r="F39" s="123"/>
      <c r="G39" s="123"/>
      <c r="H39" s="514"/>
      <c r="I39" s="514"/>
      <c r="J39" s="180"/>
      <c r="K39" s="72"/>
      <c r="L39" s="180"/>
      <c r="M39" s="73"/>
    </row>
    <row r="40" spans="1:13" ht="18" customHeight="1">
      <c r="A40" s="507"/>
      <c r="B40" s="494" t="s">
        <v>146</v>
      </c>
      <c r="C40" s="107"/>
      <c r="D40" s="69"/>
      <c r="E40" s="69"/>
      <c r="F40" s="69"/>
      <c r="G40" s="69"/>
      <c r="H40" s="69"/>
      <c r="I40" s="69"/>
      <c r="J40" s="69"/>
      <c r="K40" s="69"/>
      <c r="L40" s="27"/>
      <c r="M40" s="108"/>
    </row>
    <row r="41" spans="1:13">
      <c r="A41" s="507"/>
      <c r="B41" s="494"/>
      <c r="C41" s="109"/>
      <c r="D41" s="39" t="s">
        <v>84</v>
      </c>
      <c r="E41" s="40" t="s">
        <v>85</v>
      </c>
      <c r="F41" s="520" t="s">
        <v>154</v>
      </c>
      <c r="G41" s="521" t="s">
        <v>156</v>
      </c>
      <c r="H41" s="521"/>
      <c r="I41" s="521"/>
      <c r="J41" s="521"/>
      <c r="K41" s="110" t="s">
        <v>260</v>
      </c>
      <c r="L41" s="522"/>
      <c r="M41" s="523"/>
    </row>
    <row r="42" spans="1:13">
      <c r="A42" s="507"/>
      <c r="B42" s="494"/>
      <c r="C42" s="109"/>
      <c r="D42" s="111" t="s">
        <v>722</v>
      </c>
      <c r="E42" s="20"/>
      <c r="F42" s="520"/>
      <c r="G42" s="521"/>
      <c r="H42" s="521"/>
      <c r="I42" s="521"/>
      <c r="J42" s="521"/>
      <c r="K42" s="27"/>
      <c r="L42" s="524"/>
      <c r="M42" s="525"/>
    </row>
    <row r="43" spans="1:13">
      <c r="A43" s="507"/>
      <c r="B43" s="495"/>
      <c r="C43" s="112"/>
      <c r="D43" s="113"/>
      <c r="E43" s="113"/>
      <c r="F43" s="113"/>
      <c r="G43" s="113"/>
      <c r="H43" s="113"/>
      <c r="I43" s="113"/>
      <c r="J43" s="113"/>
      <c r="K43" s="113"/>
      <c r="L43" s="27"/>
      <c r="M43" s="108"/>
    </row>
    <row r="44" spans="1:13" ht="97.5" customHeight="1">
      <c r="A44" s="507"/>
      <c r="B44" s="137" t="s">
        <v>115</v>
      </c>
      <c r="C44" s="509" t="s">
        <v>848</v>
      </c>
      <c r="D44" s="510"/>
      <c r="E44" s="510"/>
      <c r="F44" s="510"/>
      <c r="G44" s="510"/>
      <c r="H44" s="510"/>
      <c r="I44" s="510"/>
      <c r="J44" s="510"/>
      <c r="K44" s="510"/>
      <c r="L44" s="510"/>
      <c r="M44" s="526"/>
    </row>
    <row r="45" spans="1:13" ht="34.5" customHeight="1">
      <c r="A45" s="507"/>
      <c r="B45" s="137" t="s">
        <v>116</v>
      </c>
      <c r="C45" s="499" t="s">
        <v>767</v>
      </c>
      <c r="D45" s="500"/>
      <c r="E45" s="500"/>
      <c r="F45" s="500"/>
      <c r="G45" s="500"/>
      <c r="H45" s="500"/>
      <c r="I45" s="500"/>
      <c r="J45" s="500"/>
      <c r="K45" s="500"/>
      <c r="L45" s="500"/>
      <c r="M45" s="501"/>
    </row>
    <row r="46" spans="1:13">
      <c r="A46" s="507"/>
      <c r="B46" s="137" t="s">
        <v>117</v>
      </c>
      <c r="C46" s="131"/>
      <c r="D46" s="132"/>
      <c r="E46" s="132"/>
      <c r="F46" s="132"/>
      <c r="G46" s="132"/>
      <c r="H46" s="132"/>
      <c r="I46" s="132"/>
      <c r="J46" s="132"/>
      <c r="K46" s="132"/>
      <c r="L46" s="132"/>
      <c r="M46" s="133"/>
    </row>
    <row r="47" spans="1:13">
      <c r="A47" s="508"/>
      <c r="B47" s="137" t="s">
        <v>118</v>
      </c>
      <c r="C47" s="131"/>
      <c r="D47" s="132"/>
      <c r="E47" s="132"/>
      <c r="F47" s="132"/>
      <c r="G47" s="132"/>
      <c r="H47" s="132"/>
      <c r="I47" s="132"/>
      <c r="J47" s="132"/>
      <c r="K47" s="132"/>
      <c r="L47" s="132"/>
      <c r="M47" s="133"/>
    </row>
    <row r="48" spans="1:13" ht="15.75" customHeight="1">
      <c r="A48" s="515" t="s">
        <v>158</v>
      </c>
      <c r="B48" s="141" t="s">
        <v>119</v>
      </c>
      <c r="C48" s="535" t="s">
        <v>744</v>
      </c>
      <c r="D48" s="536"/>
      <c r="E48" s="536"/>
      <c r="F48" s="536"/>
      <c r="G48" s="536"/>
      <c r="H48" s="536"/>
      <c r="I48" s="536"/>
      <c r="J48" s="536"/>
      <c r="K48" s="536"/>
      <c r="L48" s="536"/>
      <c r="M48" s="537"/>
    </row>
    <row r="49" spans="1:13">
      <c r="A49" s="516"/>
      <c r="B49" s="141" t="s">
        <v>120</v>
      </c>
      <c r="C49" s="535" t="s">
        <v>745</v>
      </c>
      <c r="D49" s="536"/>
      <c r="E49" s="536"/>
      <c r="F49" s="536"/>
      <c r="G49" s="536"/>
      <c r="H49" s="536"/>
      <c r="I49" s="536"/>
      <c r="J49" s="536"/>
      <c r="K49" s="536"/>
      <c r="L49" s="536"/>
      <c r="M49" s="537"/>
    </row>
    <row r="50" spans="1:13">
      <c r="A50" s="516"/>
      <c r="B50" s="141" t="s">
        <v>121</v>
      </c>
      <c r="C50" s="535" t="s">
        <v>726</v>
      </c>
      <c r="D50" s="536"/>
      <c r="E50" s="536"/>
      <c r="F50" s="536"/>
      <c r="G50" s="536"/>
      <c r="H50" s="536"/>
      <c r="I50" s="536"/>
      <c r="J50" s="536"/>
      <c r="K50" s="536"/>
      <c r="L50" s="536"/>
      <c r="M50" s="537"/>
    </row>
    <row r="51" spans="1:13" ht="15.75" customHeight="1">
      <c r="A51" s="516"/>
      <c r="B51" s="142" t="s">
        <v>122</v>
      </c>
      <c r="C51" s="535" t="s">
        <v>727</v>
      </c>
      <c r="D51" s="536"/>
      <c r="E51" s="536"/>
      <c r="F51" s="536"/>
      <c r="G51" s="536"/>
      <c r="H51" s="536"/>
      <c r="I51" s="536"/>
      <c r="J51" s="536"/>
      <c r="K51" s="536"/>
      <c r="L51" s="536"/>
      <c r="M51" s="537"/>
    </row>
    <row r="52" spans="1:13" ht="15.75" customHeight="1">
      <c r="A52" s="516"/>
      <c r="B52" s="141" t="s">
        <v>123</v>
      </c>
      <c r="C52" s="535" t="s">
        <v>448</v>
      </c>
      <c r="D52" s="536"/>
      <c r="E52" s="536"/>
      <c r="F52" s="536"/>
      <c r="G52" s="536"/>
      <c r="H52" s="536"/>
      <c r="I52" s="536"/>
      <c r="J52" s="536"/>
      <c r="K52" s="536"/>
      <c r="L52" s="536"/>
      <c r="M52" s="537"/>
    </row>
    <row r="53" spans="1:13" ht="16.5" thickBot="1">
      <c r="A53" s="527"/>
      <c r="B53" s="141" t="s">
        <v>124</v>
      </c>
      <c r="C53" s="535" t="s">
        <v>728</v>
      </c>
      <c r="D53" s="536"/>
      <c r="E53" s="536"/>
      <c r="F53" s="536"/>
      <c r="G53" s="536"/>
      <c r="H53" s="536"/>
      <c r="I53" s="536"/>
      <c r="J53" s="536"/>
      <c r="K53" s="536"/>
      <c r="L53" s="536"/>
      <c r="M53" s="537"/>
    </row>
    <row r="54" spans="1:13" ht="15.75" customHeight="1">
      <c r="A54" s="515" t="s">
        <v>180</v>
      </c>
      <c r="B54" s="143" t="s">
        <v>149</v>
      </c>
      <c r="C54" s="517"/>
      <c r="D54" s="518"/>
      <c r="E54" s="518"/>
      <c r="F54" s="518"/>
      <c r="G54" s="518"/>
      <c r="H54" s="518"/>
      <c r="I54" s="518"/>
      <c r="J54" s="518"/>
      <c r="K54" s="518"/>
      <c r="L54" s="518"/>
      <c r="M54" s="519"/>
    </row>
    <row r="55" spans="1:13" ht="30" customHeight="1">
      <c r="A55" s="516"/>
      <c r="B55" s="143" t="s">
        <v>150</v>
      </c>
      <c r="C55" s="517"/>
      <c r="D55" s="518"/>
      <c r="E55" s="518"/>
      <c r="F55" s="518"/>
      <c r="G55" s="518"/>
      <c r="H55" s="518"/>
      <c r="I55" s="518"/>
      <c r="J55" s="518"/>
      <c r="K55" s="518"/>
      <c r="L55" s="518"/>
      <c r="M55" s="519"/>
    </row>
    <row r="56" spans="1:13" ht="30" customHeight="1" thickBot="1">
      <c r="A56" s="516"/>
      <c r="B56" s="144" t="s">
        <v>6</v>
      </c>
      <c r="C56" s="517"/>
      <c r="D56" s="518"/>
      <c r="E56" s="518"/>
      <c r="F56" s="518"/>
      <c r="G56" s="518"/>
      <c r="H56" s="518"/>
      <c r="I56" s="518"/>
      <c r="J56" s="518"/>
      <c r="K56" s="518"/>
      <c r="L56" s="518"/>
      <c r="M56" s="519"/>
    </row>
    <row r="57" spans="1:13" ht="16.5" thickBot="1">
      <c r="A57" s="135" t="s">
        <v>125</v>
      </c>
      <c r="B57" s="145"/>
      <c r="C57" s="511"/>
      <c r="D57" s="512"/>
      <c r="E57" s="512"/>
      <c r="F57" s="512"/>
      <c r="G57" s="512"/>
      <c r="H57" s="512"/>
      <c r="I57" s="512"/>
      <c r="J57" s="512"/>
      <c r="K57" s="512"/>
      <c r="L57" s="512"/>
      <c r="M57" s="513"/>
    </row>
  </sheetData>
  <mergeCells count="41">
    <mergeCell ref="A54:A56"/>
    <mergeCell ref="C54:M54"/>
    <mergeCell ref="C55:M55"/>
    <mergeCell ref="C56:M56"/>
    <mergeCell ref="C57:M57"/>
    <mergeCell ref="C44:M44"/>
    <mergeCell ref="C45:M45"/>
    <mergeCell ref="A48:A53"/>
    <mergeCell ref="C48:M48"/>
    <mergeCell ref="C49:M49"/>
    <mergeCell ref="C50:M50"/>
    <mergeCell ref="C51:M51"/>
    <mergeCell ref="C52:M52"/>
    <mergeCell ref="C53:M53"/>
    <mergeCell ref="A12:A47"/>
    <mergeCell ref="C12:D12"/>
    <mergeCell ref="B13:B19"/>
    <mergeCell ref="B20:B23"/>
    <mergeCell ref="C24:M24"/>
    <mergeCell ref="B27:B29"/>
    <mergeCell ref="D30:M30"/>
    <mergeCell ref="H39:I39"/>
    <mergeCell ref="B40:B43"/>
    <mergeCell ref="F41:F42"/>
    <mergeCell ref="G41:J42"/>
    <mergeCell ref="L41:M42"/>
    <mergeCell ref="A2:A11"/>
    <mergeCell ref="C2:M2"/>
    <mergeCell ref="C3:M3"/>
    <mergeCell ref="F4:G4"/>
    <mergeCell ref="C5:M5"/>
    <mergeCell ref="C7:D7"/>
    <mergeCell ref="I7:M7"/>
    <mergeCell ref="B8:B10"/>
    <mergeCell ref="C9:D9"/>
    <mergeCell ref="F9:G9"/>
    <mergeCell ref="I9:J9"/>
    <mergeCell ref="C10:D10"/>
    <mergeCell ref="F10:G10"/>
    <mergeCell ref="I10:J10"/>
    <mergeCell ref="C11:M11"/>
  </mergeCells>
  <dataValidations count="5">
    <dataValidation allowBlank="1" showInputMessage="1" showErrorMessage="1" prompt="Si corresponde a un indicador del PDD, identifique el código de la meta el cual se encuentra en el listado de indicadores del plan que se encuentra en la caja de herramientas._x000a__x000a_" sqref="F4"/>
    <dataValidation type="list" allowBlank="1" showInputMessage="1" showErrorMessage="1" sqref="I7:M7">
      <formula1>INDIRECT($C$7)</formula1>
    </dataValidation>
    <dataValidation allowBlank="1" showInputMessage="1" showErrorMessage="1" prompt="Determine si el indicador responde a un enfoque (Derechos Humanos, Género, Diferencial, Poblacional, Ambiental y Territorial). Si responde a más de enfoque separelos por ;" sqref="B12"/>
    <dataValidation allowBlank="1" showInputMessage="1" showErrorMessage="1" prompt="Seleccione de la lista desplegable" sqref="B4 B7 H7"/>
    <dataValidation allowBlank="1" showInputMessage="1" showErrorMessage="1" prompt="Incluir una ficha por cada indicador, ya sea de producto o de resultado" sqref="B1"/>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[1]Desplegables!#REF!</xm:f>
          </x14:formula1>
          <xm:sqref>C7 G41:J42 C4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7"/>
  <sheetViews>
    <sheetView zoomScale="85" zoomScaleNormal="85" workbookViewId="0">
      <selection activeCell="C3" sqref="C3:M3"/>
    </sheetView>
  </sheetViews>
  <sheetFormatPr baseColWidth="10" defaultColWidth="11.42578125" defaultRowHeight="15.75"/>
  <cols>
    <col min="1" max="1" width="25.140625" style="13" customWidth="1"/>
    <col min="2" max="2" width="39.140625" style="41" customWidth="1"/>
    <col min="3" max="3" width="14.7109375" style="13" customWidth="1"/>
    <col min="4" max="4" width="11.42578125" style="13"/>
    <col min="5" max="5" width="11" style="13" customWidth="1"/>
    <col min="6" max="6" width="17.140625" style="13" customWidth="1"/>
    <col min="7" max="8" width="11.42578125" style="13"/>
    <col min="9" max="9" width="25" style="13" customWidth="1"/>
    <col min="10" max="16384" width="11.42578125" style="13"/>
  </cols>
  <sheetData>
    <row r="1" spans="1:13" ht="16.5" thickBot="1">
      <c r="A1" s="61"/>
      <c r="B1" s="62" t="s">
        <v>768</v>
      </c>
      <c r="C1" s="63"/>
      <c r="D1" s="63"/>
      <c r="E1" s="63"/>
      <c r="F1" s="63"/>
      <c r="G1" s="63"/>
      <c r="H1" s="63"/>
      <c r="I1" s="63"/>
      <c r="J1" s="63"/>
      <c r="K1" s="63"/>
      <c r="L1" s="63"/>
      <c r="M1" s="64"/>
    </row>
    <row r="2" spans="1:13" ht="35.25" customHeight="1">
      <c r="A2" s="477" t="s">
        <v>126</v>
      </c>
      <c r="B2" s="136" t="s">
        <v>91</v>
      </c>
      <c r="C2" s="529" t="s">
        <v>769</v>
      </c>
      <c r="D2" s="530"/>
      <c r="E2" s="530"/>
      <c r="F2" s="530"/>
      <c r="G2" s="530"/>
      <c r="H2" s="530"/>
      <c r="I2" s="530"/>
      <c r="J2" s="530"/>
      <c r="K2" s="530"/>
      <c r="L2" s="530"/>
      <c r="M2" s="531"/>
    </row>
    <row r="3" spans="1:13" ht="246.75" customHeight="1">
      <c r="A3" s="478"/>
      <c r="B3" s="137" t="s">
        <v>185</v>
      </c>
      <c r="C3" s="480" t="s">
        <v>955</v>
      </c>
      <c r="D3" s="481"/>
      <c r="E3" s="481"/>
      <c r="F3" s="482"/>
      <c r="G3" s="482"/>
      <c r="H3" s="482"/>
      <c r="I3" s="482"/>
      <c r="J3" s="482"/>
      <c r="K3" s="482"/>
      <c r="L3" s="482"/>
      <c r="M3" s="483"/>
    </row>
    <row r="4" spans="1:13" ht="15.75" customHeight="1">
      <c r="A4" s="478"/>
      <c r="B4" s="138" t="s">
        <v>83</v>
      </c>
      <c r="C4" s="174" t="s">
        <v>85</v>
      </c>
      <c r="D4" s="114"/>
      <c r="E4" s="115"/>
      <c r="F4" s="484" t="s">
        <v>210</v>
      </c>
      <c r="G4" s="485"/>
      <c r="H4" s="116"/>
      <c r="I4" s="176"/>
      <c r="J4" s="176"/>
      <c r="K4" s="176"/>
      <c r="L4" s="176"/>
      <c r="M4" s="177"/>
    </row>
    <row r="5" spans="1:13" ht="16.5" customHeight="1">
      <c r="A5" s="478"/>
      <c r="B5" s="139" t="s">
        <v>181</v>
      </c>
      <c r="C5" s="486"/>
      <c r="D5" s="487"/>
      <c r="E5" s="487"/>
      <c r="F5" s="487"/>
      <c r="G5" s="487"/>
      <c r="H5" s="487"/>
      <c r="I5" s="487"/>
      <c r="J5" s="487"/>
      <c r="K5" s="487"/>
      <c r="L5" s="487"/>
      <c r="M5" s="488"/>
    </row>
    <row r="6" spans="1:13">
      <c r="A6" s="478"/>
      <c r="B6" s="138" t="s">
        <v>152</v>
      </c>
      <c r="C6" s="174"/>
      <c r="D6" s="176"/>
      <c r="E6" s="176"/>
      <c r="F6" s="176"/>
      <c r="G6" s="176"/>
      <c r="H6" s="176"/>
      <c r="I6" s="176"/>
      <c r="J6" s="176"/>
      <c r="K6" s="176"/>
      <c r="L6" s="176"/>
      <c r="M6" s="177"/>
    </row>
    <row r="7" spans="1:13">
      <c r="A7" s="478"/>
      <c r="B7" s="137" t="s">
        <v>127</v>
      </c>
      <c r="C7" s="489" t="s">
        <v>35</v>
      </c>
      <c r="D7" s="490"/>
      <c r="E7" s="117"/>
      <c r="F7" s="117"/>
      <c r="G7" s="118"/>
      <c r="H7" s="68" t="s">
        <v>6</v>
      </c>
      <c r="I7" s="491" t="s">
        <v>37</v>
      </c>
      <c r="J7" s="490"/>
      <c r="K7" s="490"/>
      <c r="L7" s="490"/>
      <c r="M7" s="492"/>
    </row>
    <row r="8" spans="1:13">
      <c r="A8" s="478"/>
      <c r="B8" s="493" t="s">
        <v>147</v>
      </c>
      <c r="C8" s="119"/>
      <c r="D8" s="120"/>
      <c r="E8" s="120"/>
      <c r="F8" s="120"/>
      <c r="G8" s="120"/>
      <c r="H8" s="120"/>
      <c r="I8" s="120"/>
      <c r="J8" s="120"/>
      <c r="K8" s="120"/>
      <c r="L8" s="121"/>
      <c r="M8" s="122"/>
    </row>
    <row r="9" spans="1:13">
      <c r="A9" s="478"/>
      <c r="B9" s="494"/>
      <c r="C9" s="496" t="s">
        <v>534</v>
      </c>
      <c r="D9" s="497"/>
      <c r="E9" s="29"/>
      <c r="F9" s="497" t="s">
        <v>770</v>
      </c>
      <c r="G9" s="497"/>
      <c r="H9" s="29"/>
      <c r="I9" s="497" t="s">
        <v>348</v>
      </c>
      <c r="J9" s="497"/>
      <c r="K9" s="498" t="s">
        <v>534</v>
      </c>
      <c r="L9" s="498"/>
      <c r="M9" s="542"/>
    </row>
    <row r="10" spans="1:13">
      <c r="A10" s="478"/>
      <c r="B10" s="495"/>
      <c r="C10" s="496" t="s">
        <v>148</v>
      </c>
      <c r="D10" s="497"/>
      <c r="E10" s="173"/>
      <c r="F10" s="497" t="s">
        <v>148</v>
      </c>
      <c r="G10" s="497"/>
      <c r="H10" s="173"/>
      <c r="I10" s="497" t="s">
        <v>148</v>
      </c>
      <c r="J10" s="497"/>
      <c r="K10" s="497" t="s">
        <v>148</v>
      </c>
      <c r="L10" s="497"/>
      <c r="M10" s="124"/>
    </row>
    <row r="11" spans="1:13" ht="84.75" customHeight="1">
      <c r="A11" s="479"/>
      <c r="B11" s="137" t="s">
        <v>186</v>
      </c>
      <c r="C11" s="509" t="s">
        <v>771</v>
      </c>
      <c r="D11" s="510"/>
      <c r="E11" s="510"/>
      <c r="F11" s="510"/>
      <c r="G11" s="510"/>
      <c r="H11" s="510"/>
      <c r="I11" s="510"/>
      <c r="J11" s="510"/>
      <c r="K11" s="510"/>
      <c r="L11" s="510"/>
      <c r="M11" s="526"/>
    </row>
    <row r="12" spans="1:13" ht="15.75" customHeight="1">
      <c r="A12" s="506" t="s">
        <v>93</v>
      </c>
      <c r="B12" s="137" t="s">
        <v>195</v>
      </c>
      <c r="C12" s="509" t="s">
        <v>205</v>
      </c>
      <c r="D12" s="510"/>
      <c r="E12" s="182"/>
      <c r="F12" s="182"/>
      <c r="G12" s="182"/>
      <c r="H12" s="182"/>
      <c r="I12" s="182"/>
      <c r="J12" s="182"/>
      <c r="K12" s="182"/>
      <c r="L12" s="125"/>
      <c r="M12" s="126"/>
    </row>
    <row r="13" spans="1:13" ht="8.25" customHeight="1">
      <c r="A13" s="507"/>
      <c r="B13" s="493" t="s">
        <v>94</v>
      </c>
      <c r="C13" s="127"/>
      <c r="D13" s="14"/>
      <c r="E13" s="14"/>
      <c r="F13" s="14"/>
      <c r="G13" s="14"/>
      <c r="H13" s="14"/>
      <c r="I13" s="14"/>
      <c r="J13" s="14"/>
      <c r="K13" s="14"/>
      <c r="L13" s="14"/>
      <c r="M13" s="15"/>
    </row>
    <row r="14" spans="1:13" ht="9" customHeight="1">
      <c r="A14" s="507"/>
      <c r="B14" s="494"/>
      <c r="C14" s="74"/>
      <c r="D14" s="16"/>
      <c r="E14" s="7"/>
      <c r="F14" s="16"/>
      <c r="G14" s="7"/>
      <c r="H14" s="16"/>
      <c r="I14" s="7"/>
      <c r="J14" s="16"/>
      <c r="K14" s="7"/>
      <c r="L14" s="7"/>
      <c r="M14" s="17"/>
    </row>
    <row r="15" spans="1:13">
      <c r="A15" s="507"/>
      <c r="B15" s="494"/>
      <c r="C15" s="75" t="s">
        <v>95</v>
      </c>
      <c r="D15" s="18"/>
      <c r="E15" s="19" t="s">
        <v>96</v>
      </c>
      <c r="F15" s="18"/>
      <c r="G15" s="19" t="s">
        <v>97</v>
      </c>
      <c r="H15" s="18"/>
      <c r="I15" s="19" t="s">
        <v>128</v>
      </c>
      <c r="J15" s="134"/>
      <c r="K15" s="19"/>
      <c r="L15" s="19"/>
      <c r="M15" s="66"/>
    </row>
    <row r="16" spans="1:13">
      <c r="A16" s="507"/>
      <c r="B16" s="494"/>
      <c r="C16" s="75" t="s">
        <v>98</v>
      </c>
      <c r="D16" s="20"/>
      <c r="E16" s="19" t="s">
        <v>99</v>
      </c>
      <c r="F16" s="21"/>
      <c r="G16" s="19" t="s">
        <v>100</v>
      </c>
      <c r="H16" s="21"/>
      <c r="I16" s="19"/>
      <c r="J16" s="69"/>
      <c r="K16" s="19"/>
      <c r="L16" s="19"/>
      <c r="M16" s="66"/>
    </row>
    <row r="17" spans="1:13">
      <c r="A17" s="507"/>
      <c r="B17" s="494"/>
      <c r="C17" s="75" t="s">
        <v>193</v>
      </c>
      <c r="D17" s="20"/>
      <c r="E17" s="19" t="s">
        <v>194</v>
      </c>
      <c r="F17" s="20"/>
      <c r="G17" s="19"/>
      <c r="H17" s="69"/>
      <c r="I17" s="19"/>
      <c r="J17" s="69"/>
      <c r="K17" s="19"/>
      <c r="L17" s="19"/>
      <c r="M17" s="66"/>
    </row>
    <row r="18" spans="1:13">
      <c r="A18" s="507"/>
      <c r="B18" s="494"/>
      <c r="C18" s="75" t="s">
        <v>101</v>
      </c>
      <c r="D18" s="20" t="s">
        <v>717</v>
      </c>
      <c r="E18" s="19" t="s">
        <v>102</v>
      </c>
      <c r="F18" s="546" t="s">
        <v>772</v>
      </c>
      <c r="G18" s="546"/>
      <c r="H18" s="546"/>
      <c r="I18" s="546"/>
      <c r="J18" s="128"/>
      <c r="K18" s="128"/>
      <c r="L18" s="128"/>
      <c r="M18" s="129"/>
    </row>
    <row r="19" spans="1:13" ht="9.75" customHeight="1">
      <c r="A19" s="507"/>
      <c r="B19" s="495"/>
      <c r="C19" s="76"/>
      <c r="D19" s="22"/>
      <c r="E19" s="22"/>
      <c r="F19" s="22"/>
      <c r="G19" s="22"/>
      <c r="H19" s="22"/>
      <c r="I19" s="22"/>
      <c r="J19" s="22"/>
      <c r="K19" s="22"/>
      <c r="L19" s="22"/>
      <c r="M19" s="23"/>
    </row>
    <row r="20" spans="1:13">
      <c r="A20" s="507"/>
      <c r="B20" s="493" t="s">
        <v>137</v>
      </c>
      <c r="C20" s="77"/>
      <c r="D20" s="24"/>
      <c r="E20" s="24"/>
      <c r="F20" s="24"/>
      <c r="G20" s="24"/>
      <c r="H20" s="24"/>
      <c r="I20" s="24"/>
      <c r="J20" s="24"/>
      <c r="K20" s="24"/>
      <c r="L20" s="121"/>
      <c r="M20" s="122"/>
    </row>
    <row r="21" spans="1:13">
      <c r="A21" s="507"/>
      <c r="B21" s="494"/>
      <c r="C21" s="75" t="s">
        <v>138</v>
      </c>
      <c r="D21" s="21"/>
      <c r="E21" s="25"/>
      <c r="F21" s="19" t="s">
        <v>139</v>
      </c>
      <c r="G21" s="20"/>
      <c r="H21" s="25"/>
      <c r="I21" s="19" t="s">
        <v>140</v>
      </c>
      <c r="J21" s="20"/>
      <c r="K21" s="25"/>
      <c r="L21" s="27"/>
      <c r="M21" s="108"/>
    </row>
    <row r="22" spans="1:13">
      <c r="A22" s="507"/>
      <c r="B22" s="494"/>
      <c r="C22" s="75" t="s">
        <v>141</v>
      </c>
      <c r="D22" s="26"/>
      <c r="E22" s="27"/>
      <c r="F22" s="19" t="s">
        <v>142</v>
      </c>
      <c r="G22" s="20" t="s">
        <v>717</v>
      </c>
      <c r="H22" s="27"/>
      <c r="I22" s="28"/>
      <c r="J22" s="27"/>
      <c r="K22" s="29"/>
      <c r="L22" s="27"/>
      <c r="M22" s="108"/>
    </row>
    <row r="23" spans="1:13">
      <c r="A23" s="507"/>
      <c r="B23" s="494"/>
      <c r="C23" s="78"/>
      <c r="D23" s="30"/>
      <c r="E23" s="30"/>
      <c r="F23" s="30"/>
      <c r="G23" s="30"/>
      <c r="H23" s="30"/>
      <c r="I23" s="30"/>
      <c r="J23" s="30"/>
      <c r="K23" s="30"/>
      <c r="L23" s="123"/>
      <c r="M23" s="124"/>
    </row>
    <row r="24" spans="1:13">
      <c r="A24" s="507"/>
      <c r="B24" s="146" t="s">
        <v>103</v>
      </c>
      <c r="C24" s="79"/>
      <c r="D24" s="60"/>
      <c r="E24" s="60"/>
      <c r="F24" s="60"/>
      <c r="G24" s="60"/>
      <c r="H24" s="60"/>
      <c r="I24" s="60"/>
      <c r="J24" s="60"/>
      <c r="K24" s="60"/>
      <c r="L24" s="60"/>
      <c r="M24" s="80"/>
    </row>
    <row r="25" spans="1:13">
      <c r="A25" s="507"/>
      <c r="B25" s="140"/>
      <c r="C25" s="81" t="s">
        <v>104</v>
      </c>
      <c r="D25" s="32">
        <v>0</v>
      </c>
      <c r="E25" s="25"/>
      <c r="F25" s="33" t="s">
        <v>105</v>
      </c>
      <c r="G25" s="21">
        <v>2018</v>
      </c>
      <c r="H25" s="25"/>
      <c r="I25" s="33" t="s">
        <v>106</v>
      </c>
      <c r="J25" s="98" t="s">
        <v>720</v>
      </c>
      <c r="K25" s="182"/>
      <c r="L25" s="97"/>
      <c r="M25" s="31"/>
    </row>
    <row r="26" spans="1:13">
      <c r="A26" s="507"/>
      <c r="B26" s="139"/>
      <c r="C26" s="76"/>
      <c r="D26" s="22"/>
      <c r="E26" s="22"/>
      <c r="F26" s="22"/>
      <c r="G26" s="22"/>
      <c r="H26" s="22"/>
      <c r="I26" s="22"/>
      <c r="J26" s="22"/>
      <c r="K26" s="22"/>
      <c r="L26" s="22"/>
      <c r="M26" s="23"/>
    </row>
    <row r="27" spans="1:13">
      <c r="A27" s="507"/>
      <c r="B27" s="494" t="s">
        <v>143</v>
      </c>
      <c r="C27" s="82"/>
      <c r="D27" s="34"/>
      <c r="E27" s="34"/>
      <c r="F27" s="34"/>
      <c r="G27" s="34"/>
      <c r="H27" s="34"/>
      <c r="I27" s="34"/>
      <c r="J27" s="34"/>
      <c r="K27" s="34"/>
      <c r="L27" s="27"/>
      <c r="M27" s="108"/>
    </row>
    <row r="28" spans="1:13">
      <c r="A28" s="507"/>
      <c r="B28" s="494"/>
      <c r="C28" s="83" t="s">
        <v>144</v>
      </c>
      <c r="D28" s="35">
        <v>2019</v>
      </c>
      <c r="E28" s="36"/>
      <c r="F28" s="25" t="s">
        <v>145</v>
      </c>
      <c r="G28" s="185" t="s">
        <v>736</v>
      </c>
      <c r="H28" s="36"/>
      <c r="I28" s="33"/>
      <c r="J28" s="36"/>
      <c r="K28" s="36"/>
      <c r="L28" s="27"/>
      <c r="M28" s="108"/>
    </row>
    <row r="29" spans="1:13">
      <c r="A29" s="507"/>
      <c r="B29" s="494"/>
      <c r="C29" s="83"/>
      <c r="D29" s="71"/>
      <c r="E29" s="36"/>
      <c r="F29" s="25"/>
      <c r="G29" s="36"/>
      <c r="H29" s="36"/>
      <c r="I29" s="33"/>
      <c r="J29" s="36"/>
      <c r="K29" s="36"/>
      <c r="L29" s="27"/>
      <c r="M29" s="108"/>
    </row>
    <row r="30" spans="1:13">
      <c r="A30" s="507"/>
      <c r="B30" s="146" t="s">
        <v>107</v>
      </c>
      <c r="C30" s="84"/>
      <c r="D30" s="175"/>
      <c r="E30" s="175"/>
      <c r="F30" s="175"/>
      <c r="G30" s="175"/>
      <c r="H30" s="175"/>
      <c r="I30" s="175"/>
      <c r="J30" s="175"/>
      <c r="K30" s="175"/>
      <c r="L30" s="175"/>
      <c r="M30" s="85"/>
    </row>
    <row r="31" spans="1:13">
      <c r="A31" s="507"/>
      <c r="B31" s="140"/>
      <c r="C31" s="86"/>
      <c r="D31" s="178" t="s">
        <v>108</v>
      </c>
      <c r="E31" s="178"/>
      <c r="F31" s="178" t="s">
        <v>109</v>
      </c>
      <c r="G31" s="178"/>
      <c r="H31" s="130" t="s">
        <v>110</v>
      </c>
      <c r="I31" s="130"/>
      <c r="J31" s="130" t="s">
        <v>111</v>
      </c>
      <c r="K31" s="178"/>
      <c r="L31" s="178" t="s">
        <v>112</v>
      </c>
      <c r="M31" s="38"/>
    </row>
    <row r="32" spans="1:13">
      <c r="A32" s="507"/>
      <c r="B32" s="140"/>
      <c r="C32" s="86"/>
      <c r="D32" s="200">
        <v>0</v>
      </c>
      <c r="E32" s="201"/>
      <c r="F32" s="200">
        <v>2</v>
      </c>
      <c r="G32" s="201"/>
      <c r="H32" s="200">
        <v>0</v>
      </c>
      <c r="I32" s="201"/>
      <c r="J32" s="200">
        <v>3</v>
      </c>
      <c r="K32" s="201"/>
      <c r="L32" s="200">
        <v>4</v>
      </c>
      <c r="M32" s="202"/>
    </row>
    <row r="33" spans="1:13">
      <c r="A33" s="507"/>
      <c r="B33" s="140"/>
      <c r="C33" s="86"/>
      <c r="D33" s="203" t="s">
        <v>113</v>
      </c>
      <c r="E33" s="203"/>
      <c r="F33" s="203" t="s">
        <v>114</v>
      </c>
      <c r="G33" s="203"/>
      <c r="H33" s="204" t="s">
        <v>129</v>
      </c>
      <c r="I33" s="204"/>
      <c r="J33" s="204" t="s">
        <v>135</v>
      </c>
      <c r="K33" s="203"/>
      <c r="L33" s="203" t="s">
        <v>130</v>
      </c>
      <c r="M33" s="205"/>
    </row>
    <row r="34" spans="1:13">
      <c r="A34" s="507"/>
      <c r="B34" s="140"/>
      <c r="C34" s="86"/>
      <c r="D34" s="200">
        <v>0</v>
      </c>
      <c r="E34" s="201"/>
      <c r="F34" s="200">
        <v>0</v>
      </c>
      <c r="G34" s="201"/>
      <c r="H34" s="200">
        <v>0</v>
      </c>
      <c r="I34" s="201"/>
      <c r="J34" s="200">
        <v>0</v>
      </c>
      <c r="K34" s="201"/>
      <c r="L34" s="200">
        <v>0</v>
      </c>
      <c r="M34" s="202"/>
    </row>
    <row r="35" spans="1:13">
      <c r="A35" s="507"/>
      <c r="B35" s="140"/>
      <c r="C35" s="86"/>
      <c r="D35" s="203" t="s">
        <v>131</v>
      </c>
      <c r="E35" s="203"/>
      <c r="F35" s="203" t="s">
        <v>132</v>
      </c>
      <c r="G35" s="203"/>
      <c r="H35" s="204" t="s">
        <v>133</v>
      </c>
      <c r="I35" s="204"/>
      <c r="J35" s="204" t="s">
        <v>134</v>
      </c>
      <c r="K35" s="203"/>
      <c r="L35" s="203" t="s">
        <v>738</v>
      </c>
      <c r="M35" s="205"/>
    </row>
    <row r="36" spans="1:13">
      <c r="A36" s="507"/>
      <c r="B36" s="140"/>
      <c r="C36" s="86"/>
      <c r="D36" s="200">
        <v>0</v>
      </c>
      <c r="E36" s="201"/>
      <c r="F36" s="200">
        <v>0</v>
      </c>
      <c r="G36" s="201"/>
      <c r="H36" s="200">
        <v>0</v>
      </c>
      <c r="I36" s="201"/>
      <c r="J36" s="200">
        <v>0</v>
      </c>
      <c r="K36" s="201"/>
      <c r="L36" s="200">
        <v>0</v>
      </c>
      <c r="M36" s="202"/>
    </row>
    <row r="37" spans="1:13">
      <c r="A37" s="507"/>
      <c r="B37" s="140"/>
      <c r="C37" s="86"/>
      <c r="D37" s="203" t="s">
        <v>739</v>
      </c>
      <c r="E37" s="203"/>
      <c r="F37" s="203" t="s">
        <v>740</v>
      </c>
      <c r="G37" s="203"/>
      <c r="H37" s="204" t="s">
        <v>741</v>
      </c>
      <c r="I37" s="204"/>
      <c r="J37" s="204" t="s">
        <v>742</v>
      </c>
      <c r="K37" s="203"/>
      <c r="L37" s="203" t="s">
        <v>153</v>
      </c>
      <c r="M37" s="205"/>
    </row>
    <row r="38" spans="1:13">
      <c r="A38" s="507"/>
      <c r="B38" s="140"/>
      <c r="C38" s="86"/>
      <c r="D38" s="200">
        <v>0</v>
      </c>
      <c r="E38" s="201"/>
      <c r="F38" s="200">
        <v>0</v>
      </c>
      <c r="G38" s="201"/>
      <c r="H38" s="200">
        <v>0</v>
      </c>
      <c r="I38" s="201"/>
      <c r="J38" s="200">
        <v>10</v>
      </c>
      <c r="K38" s="201"/>
      <c r="L38" s="200">
        <v>10</v>
      </c>
      <c r="M38" s="202"/>
    </row>
    <row r="39" spans="1:13">
      <c r="A39" s="507"/>
      <c r="B39" s="139"/>
      <c r="C39" s="87"/>
      <c r="D39" s="123"/>
      <c r="E39" s="123"/>
      <c r="F39" s="123"/>
      <c r="G39" s="123"/>
      <c r="H39" s="514"/>
      <c r="I39" s="514"/>
      <c r="J39" s="180"/>
      <c r="K39" s="72"/>
      <c r="L39" s="180"/>
      <c r="M39" s="73"/>
    </row>
    <row r="40" spans="1:13" ht="18" customHeight="1">
      <c r="A40" s="507"/>
      <c r="B40" s="494" t="s">
        <v>146</v>
      </c>
      <c r="C40" s="107"/>
      <c r="D40" s="69"/>
      <c r="E40" s="69"/>
      <c r="F40" s="69"/>
      <c r="G40" s="69"/>
      <c r="H40" s="69"/>
      <c r="I40" s="69"/>
      <c r="J40" s="69"/>
      <c r="K40" s="69"/>
      <c r="L40" s="27"/>
      <c r="M40" s="108"/>
    </row>
    <row r="41" spans="1:13">
      <c r="A41" s="507"/>
      <c r="B41" s="494"/>
      <c r="C41" s="109"/>
      <c r="D41" s="39" t="s">
        <v>84</v>
      </c>
      <c r="E41" s="40" t="s">
        <v>85</v>
      </c>
      <c r="F41" s="520" t="s">
        <v>154</v>
      </c>
      <c r="G41" s="521"/>
      <c r="H41" s="521"/>
      <c r="I41" s="521"/>
      <c r="J41" s="521"/>
      <c r="K41" s="110" t="s">
        <v>260</v>
      </c>
      <c r="L41" s="522"/>
      <c r="M41" s="523"/>
    </row>
    <row r="42" spans="1:13">
      <c r="A42" s="507"/>
      <c r="B42" s="494"/>
      <c r="C42" s="109"/>
      <c r="D42" s="111"/>
      <c r="E42" s="20" t="s">
        <v>722</v>
      </c>
      <c r="F42" s="520"/>
      <c r="G42" s="521"/>
      <c r="H42" s="521"/>
      <c r="I42" s="521"/>
      <c r="J42" s="521"/>
      <c r="K42" s="27"/>
      <c r="L42" s="524"/>
      <c r="M42" s="525"/>
    </row>
    <row r="43" spans="1:13">
      <c r="A43" s="507"/>
      <c r="B43" s="495"/>
      <c r="C43" s="112"/>
      <c r="D43" s="113"/>
      <c r="E43" s="113"/>
      <c r="F43" s="113"/>
      <c r="G43" s="113"/>
      <c r="H43" s="113"/>
      <c r="I43" s="113"/>
      <c r="J43" s="113"/>
      <c r="K43" s="113"/>
      <c r="L43" s="27"/>
      <c r="M43" s="108"/>
    </row>
    <row r="44" spans="1:13" ht="97.5" customHeight="1">
      <c r="A44" s="507"/>
      <c r="B44" s="137" t="s">
        <v>115</v>
      </c>
      <c r="C44" s="509" t="s">
        <v>773</v>
      </c>
      <c r="D44" s="510"/>
      <c r="E44" s="510"/>
      <c r="F44" s="510"/>
      <c r="G44" s="510"/>
      <c r="H44" s="510"/>
      <c r="I44" s="510"/>
      <c r="J44" s="510"/>
      <c r="K44" s="510"/>
      <c r="L44" s="510"/>
      <c r="M44" s="526"/>
    </row>
    <row r="45" spans="1:13">
      <c r="A45" s="507"/>
      <c r="B45" s="137" t="s">
        <v>116</v>
      </c>
      <c r="C45" s="509" t="s">
        <v>774</v>
      </c>
      <c r="D45" s="510"/>
      <c r="E45" s="510"/>
      <c r="F45" s="510"/>
      <c r="G45" s="510"/>
      <c r="H45" s="510"/>
      <c r="I45" s="510"/>
      <c r="J45" s="510"/>
      <c r="K45" s="510"/>
      <c r="L45" s="510"/>
      <c r="M45" s="526"/>
    </row>
    <row r="46" spans="1:13">
      <c r="A46" s="507"/>
      <c r="B46" s="137" t="s">
        <v>117</v>
      </c>
      <c r="C46" s="131"/>
      <c r="D46" s="132"/>
      <c r="E46" s="132"/>
      <c r="F46" s="132"/>
      <c r="G46" s="132"/>
      <c r="H46" s="132"/>
      <c r="I46" s="132"/>
      <c r="J46" s="132"/>
      <c r="K46" s="132"/>
      <c r="L46" s="132"/>
      <c r="M46" s="133"/>
    </row>
    <row r="47" spans="1:13">
      <c r="A47" s="508"/>
      <c r="B47" s="137" t="s">
        <v>118</v>
      </c>
      <c r="C47" s="131"/>
      <c r="D47" s="132"/>
      <c r="E47" s="132"/>
      <c r="F47" s="132"/>
      <c r="G47" s="132"/>
      <c r="H47" s="132"/>
      <c r="I47" s="132"/>
      <c r="J47" s="132"/>
      <c r="K47" s="132"/>
      <c r="L47" s="132"/>
      <c r="M47" s="133"/>
    </row>
    <row r="48" spans="1:13" ht="15.75" customHeight="1">
      <c r="A48" s="515" t="s">
        <v>158</v>
      </c>
      <c r="B48" s="141" t="s">
        <v>119</v>
      </c>
      <c r="C48" s="535" t="s">
        <v>744</v>
      </c>
      <c r="D48" s="536"/>
      <c r="E48" s="536"/>
      <c r="F48" s="536"/>
      <c r="G48" s="536"/>
      <c r="H48" s="536"/>
      <c r="I48" s="536"/>
      <c r="J48" s="536"/>
      <c r="K48" s="536"/>
      <c r="L48" s="536"/>
      <c r="M48" s="537"/>
    </row>
    <row r="49" spans="1:13">
      <c r="A49" s="516"/>
      <c r="B49" s="141" t="s">
        <v>120</v>
      </c>
      <c r="C49" s="535" t="s">
        <v>745</v>
      </c>
      <c r="D49" s="536"/>
      <c r="E49" s="536"/>
      <c r="F49" s="536"/>
      <c r="G49" s="536"/>
      <c r="H49" s="536"/>
      <c r="I49" s="536"/>
      <c r="J49" s="536"/>
      <c r="K49" s="536"/>
      <c r="L49" s="536"/>
      <c r="M49" s="537"/>
    </row>
    <row r="50" spans="1:13">
      <c r="A50" s="516"/>
      <c r="B50" s="141" t="s">
        <v>121</v>
      </c>
      <c r="C50" s="535" t="s">
        <v>726</v>
      </c>
      <c r="D50" s="536"/>
      <c r="E50" s="536"/>
      <c r="F50" s="536"/>
      <c r="G50" s="536"/>
      <c r="H50" s="536"/>
      <c r="I50" s="536"/>
      <c r="J50" s="536"/>
      <c r="K50" s="536"/>
      <c r="L50" s="536"/>
      <c r="M50" s="537"/>
    </row>
    <row r="51" spans="1:13" ht="15.75" customHeight="1">
      <c r="A51" s="516"/>
      <c r="B51" s="142" t="s">
        <v>122</v>
      </c>
      <c r="C51" s="535" t="s">
        <v>727</v>
      </c>
      <c r="D51" s="536"/>
      <c r="E51" s="536"/>
      <c r="F51" s="536"/>
      <c r="G51" s="536"/>
      <c r="H51" s="536"/>
      <c r="I51" s="536"/>
      <c r="J51" s="536"/>
      <c r="K51" s="536"/>
      <c r="L51" s="536"/>
      <c r="M51" s="537"/>
    </row>
    <row r="52" spans="1:13" ht="15.75" customHeight="1">
      <c r="A52" s="516"/>
      <c r="B52" s="141" t="s">
        <v>123</v>
      </c>
      <c r="C52" s="535" t="s">
        <v>448</v>
      </c>
      <c r="D52" s="536"/>
      <c r="E52" s="536"/>
      <c r="F52" s="536"/>
      <c r="G52" s="536"/>
      <c r="H52" s="536"/>
      <c r="I52" s="536"/>
      <c r="J52" s="536"/>
      <c r="K52" s="536"/>
      <c r="L52" s="536"/>
      <c r="M52" s="537"/>
    </row>
    <row r="53" spans="1:13" ht="16.5" thickBot="1">
      <c r="A53" s="527"/>
      <c r="B53" s="141" t="s">
        <v>124</v>
      </c>
      <c r="C53" s="535" t="s">
        <v>728</v>
      </c>
      <c r="D53" s="536"/>
      <c r="E53" s="536"/>
      <c r="F53" s="536"/>
      <c r="G53" s="536"/>
      <c r="H53" s="536"/>
      <c r="I53" s="536"/>
      <c r="J53" s="536"/>
      <c r="K53" s="536"/>
      <c r="L53" s="536"/>
      <c r="M53" s="537"/>
    </row>
    <row r="54" spans="1:13" ht="15.75" customHeight="1">
      <c r="A54" s="515" t="s">
        <v>180</v>
      </c>
      <c r="B54" s="143" t="s">
        <v>149</v>
      </c>
      <c r="C54" s="517"/>
      <c r="D54" s="518"/>
      <c r="E54" s="518"/>
      <c r="F54" s="518"/>
      <c r="G54" s="518"/>
      <c r="H54" s="518"/>
      <c r="I54" s="518"/>
      <c r="J54" s="518"/>
      <c r="K54" s="518"/>
      <c r="L54" s="518"/>
      <c r="M54" s="519"/>
    </row>
    <row r="55" spans="1:13" ht="30" customHeight="1">
      <c r="A55" s="516"/>
      <c r="B55" s="143" t="s">
        <v>150</v>
      </c>
      <c r="C55" s="517"/>
      <c r="D55" s="518"/>
      <c r="E55" s="518"/>
      <c r="F55" s="518"/>
      <c r="G55" s="518"/>
      <c r="H55" s="518"/>
      <c r="I55" s="518"/>
      <c r="J55" s="518"/>
      <c r="K55" s="518"/>
      <c r="L55" s="518"/>
      <c r="M55" s="519"/>
    </row>
    <row r="56" spans="1:13" ht="30" customHeight="1" thickBot="1">
      <c r="A56" s="516"/>
      <c r="B56" s="144" t="s">
        <v>6</v>
      </c>
      <c r="C56" s="517"/>
      <c r="D56" s="518"/>
      <c r="E56" s="518"/>
      <c r="F56" s="518"/>
      <c r="G56" s="518"/>
      <c r="H56" s="518"/>
      <c r="I56" s="518"/>
      <c r="J56" s="518"/>
      <c r="K56" s="518"/>
      <c r="L56" s="518"/>
      <c r="M56" s="519"/>
    </row>
    <row r="57" spans="1:13" ht="16.5" thickBot="1">
      <c r="A57" s="135" t="s">
        <v>125</v>
      </c>
      <c r="B57" s="145"/>
      <c r="C57" s="511"/>
      <c r="D57" s="512"/>
      <c r="E57" s="512"/>
      <c r="F57" s="512"/>
      <c r="G57" s="512"/>
      <c r="H57" s="512"/>
      <c r="I57" s="512"/>
      <c r="J57" s="512"/>
      <c r="K57" s="512"/>
      <c r="L57" s="512"/>
      <c r="M57" s="513"/>
    </row>
  </sheetData>
  <mergeCells count="42">
    <mergeCell ref="A54:A56"/>
    <mergeCell ref="C54:M54"/>
    <mergeCell ref="C55:M55"/>
    <mergeCell ref="C56:M56"/>
    <mergeCell ref="A48:A53"/>
    <mergeCell ref="C57:M57"/>
    <mergeCell ref="G41:J42"/>
    <mergeCell ref="L41:M42"/>
    <mergeCell ref="C44:M44"/>
    <mergeCell ref="C45:M45"/>
    <mergeCell ref="C48:M48"/>
    <mergeCell ref="C49:M49"/>
    <mergeCell ref="C50:M50"/>
    <mergeCell ref="C51:M51"/>
    <mergeCell ref="C52:M52"/>
    <mergeCell ref="C53:M53"/>
    <mergeCell ref="C11:M11"/>
    <mergeCell ref="A12:A47"/>
    <mergeCell ref="C12:D12"/>
    <mergeCell ref="B13:B19"/>
    <mergeCell ref="F18:I18"/>
    <mergeCell ref="B20:B23"/>
    <mergeCell ref="B27:B29"/>
    <mergeCell ref="H39:I39"/>
    <mergeCell ref="B40:B43"/>
    <mergeCell ref="F41:F42"/>
    <mergeCell ref="A2:A11"/>
    <mergeCell ref="C2:M2"/>
    <mergeCell ref="C3:M3"/>
    <mergeCell ref="F4:G4"/>
    <mergeCell ref="C5:M5"/>
    <mergeCell ref="C7:D7"/>
    <mergeCell ref="I7:M7"/>
    <mergeCell ref="B8:B10"/>
    <mergeCell ref="C9:D9"/>
    <mergeCell ref="F9:G9"/>
    <mergeCell ref="I9:J9"/>
    <mergeCell ref="K9:M9"/>
    <mergeCell ref="C10:D10"/>
    <mergeCell ref="F10:G10"/>
    <mergeCell ref="I10:J10"/>
    <mergeCell ref="K10:L10"/>
  </mergeCells>
  <dataValidations count="5">
    <dataValidation allowBlank="1" showInputMessage="1" showErrorMessage="1" prompt="Incluir una ficha por cada indicador, ya sea de producto o de resultado" sqref="B1"/>
    <dataValidation allowBlank="1" showInputMessage="1" showErrorMessage="1" prompt="Seleccione de la lista desplegable" sqref="B4 B7 H7"/>
    <dataValidation allowBlank="1" showInputMessage="1" showErrorMessage="1" prompt="Determine si el indicador responde a un enfoque (Derechos Humanos, Género, Diferencial, Poblacional, Ambiental y Territorial). Si responde a más de enfoque separelos por ;" sqref="B12"/>
    <dataValidation type="list" allowBlank="1" showInputMessage="1" showErrorMessage="1" sqref="I7:M7">
      <formula1>INDIRECT($C$7)</formula1>
    </dataValidation>
    <dataValidation allowBlank="1" showInputMessage="1" showErrorMessage="1" prompt="Si corresponde a un indicador del PDD, identifique el código de la meta el cual se encuentra en el listado de indicadores del plan que se encuentra en la caja de herramientas._x000a__x000a_" sqref="F4"/>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[1]Desplegables!#REF!</xm:f>
          </x14:formula1>
          <xm:sqref>G41:J42 C7 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7"/>
  <sheetViews>
    <sheetView topLeftCell="B4" zoomScale="85" zoomScaleNormal="85" workbookViewId="0">
      <selection activeCell="C53" sqref="C53:M53"/>
    </sheetView>
  </sheetViews>
  <sheetFormatPr baseColWidth="10" defaultColWidth="11.42578125" defaultRowHeight="15.75"/>
  <cols>
    <col min="1" max="1" width="25.140625" style="13" customWidth="1"/>
    <col min="2" max="2" width="39.140625" style="41" customWidth="1"/>
    <col min="3" max="3" width="11.42578125" style="13"/>
    <col min="4" max="4" width="16.5703125" style="13" customWidth="1"/>
    <col min="5" max="16384" width="11.42578125" style="13"/>
  </cols>
  <sheetData>
    <row r="1" spans="1:13" ht="16.5" thickBot="1">
      <c r="A1" s="61"/>
      <c r="B1" s="62" t="s">
        <v>775</v>
      </c>
      <c r="C1" s="63"/>
      <c r="D1" s="63"/>
      <c r="E1" s="63"/>
      <c r="F1" s="63"/>
      <c r="G1" s="63"/>
      <c r="H1" s="63"/>
      <c r="I1" s="63"/>
      <c r="J1" s="63"/>
      <c r="K1" s="63"/>
      <c r="L1" s="63"/>
      <c r="M1" s="64"/>
    </row>
    <row r="2" spans="1:13" ht="25.5" customHeight="1">
      <c r="A2" s="477" t="s">
        <v>126</v>
      </c>
      <c r="B2" s="136" t="s">
        <v>91</v>
      </c>
      <c r="C2" s="529" t="s">
        <v>776</v>
      </c>
      <c r="D2" s="530"/>
      <c r="E2" s="530"/>
      <c r="F2" s="530"/>
      <c r="G2" s="530"/>
      <c r="H2" s="530"/>
      <c r="I2" s="530"/>
      <c r="J2" s="530"/>
      <c r="K2" s="530"/>
      <c r="L2" s="530"/>
      <c r="M2" s="531"/>
    </row>
    <row r="3" spans="1:13" ht="75" customHeight="1">
      <c r="A3" s="478"/>
      <c r="B3" s="137" t="s">
        <v>185</v>
      </c>
      <c r="C3" s="480" t="s">
        <v>777</v>
      </c>
      <c r="D3" s="481"/>
      <c r="E3" s="481"/>
      <c r="F3" s="482"/>
      <c r="G3" s="482"/>
      <c r="H3" s="482"/>
      <c r="I3" s="482"/>
      <c r="J3" s="482"/>
      <c r="K3" s="482"/>
      <c r="L3" s="482"/>
      <c r="M3" s="483"/>
    </row>
    <row r="4" spans="1:13" ht="15.75" customHeight="1">
      <c r="A4" s="478"/>
      <c r="B4" s="138" t="s">
        <v>83</v>
      </c>
      <c r="C4" s="174" t="s">
        <v>85</v>
      </c>
      <c r="D4" s="114"/>
      <c r="E4" s="115"/>
      <c r="F4" s="484" t="s">
        <v>210</v>
      </c>
      <c r="G4" s="485"/>
      <c r="H4" s="116"/>
      <c r="I4" s="176"/>
      <c r="J4" s="176"/>
      <c r="K4" s="176"/>
      <c r="L4" s="176"/>
      <c r="M4" s="177"/>
    </row>
    <row r="5" spans="1:13" ht="16.5" customHeight="1">
      <c r="A5" s="478"/>
      <c r="B5" s="139" t="s">
        <v>181</v>
      </c>
      <c r="C5" s="486"/>
      <c r="D5" s="487"/>
      <c r="E5" s="487"/>
      <c r="F5" s="487"/>
      <c r="G5" s="487"/>
      <c r="H5" s="487"/>
      <c r="I5" s="487"/>
      <c r="J5" s="487"/>
      <c r="K5" s="487"/>
      <c r="L5" s="487"/>
      <c r="M5" s="488"/>
    </row>
    <row r="6" spans="1:13">
      <c r="A6" s="478"/>
      <c r="B6" s="138" t="s">
        <v>152</v>
      </c>
      <c r="C6" s="174"/>
      <c r="D6" s="176"/>
      <c r="E6" s="176"/>
      <c r="F6" s="176"/>
      <c r="G6" s="176"/>
      <c r="H6" s="176"/>
      <c r="I6" s="176"/>
      <c r="J6" s="176"/>
      <c r="K6" s="176"/>
      <c r="L6" s="176"/>
      <c r="M6" s="177"/>
    </row>
    <row r="7" spans="1:13">
      <c r="A7" s="478"/>
      <c r="B7" s="137" t="s">
        <v>127</v>
      </c>
      <c r="C7" s="489" t="s">
        <v>35</v>
      </c>
      <c r="D7" s="490"/>
      <c r="E7" s="117"/>
      <c r="F7" s="117"/>
      <c r="G7" s="118"/>
      <c r="H7" s="68" t="s">
        <v>6</v>
      </c>
      <c r="I7" s="491" t="s">
        <v>37</v>
      </c>
      <c r="J7" s="490"/>
      <c r="K7" s="490"/>
      <c r="L7" s="490"/>
      <c r="M7" s="492"/>
    </row>
    <row r="8" spans="1:13">
      <c r="A8" s="478"/>
      <c r="B8" s="493" t="s">
        <v>147</v>
      </c>
      <c r="C8" s="119"/>
      <c r="D8" s="120"/>
      <c r="E8" s="120"/>
      <c r="F8" s="120"/>
      <c r="G8" s="120"/>
      <c r="H8" s="120"/>
      <c r="I8" s="120"/>
      <c r="J8" s="120"/>
      <c r="K8" s="120"/>
      <c r="L8" s="121"/>
      <c r="M8" s="122"/>
    </row>
    <row r="9" spans="1:13">
      <c r="A9" s="478"/>
      <c r="B9" s="494"/>
      <c r="C9" s="496" t="s">
        <v>770</v>
      </c>
      <c r="D9" s="497"/>
      <c r="E9" s="29"/>
      <c r="F9" s="497"/>
      <c r="G9" s="497"/>
      <c r="H9" s="29"/>
      <c r="I9" s="497"/>
      <c r="J9" s="497"/>
      <c r="K9" s="29"/>
      <c r="L9" s="27"/>
      <c r="M9" s="108"/>
    </row>
    <row r="10" spans="1:13">
      <c r="A10" s="478"/>
      <c r="B10" s="495"/>
      <c r="C10" s="496" t="s">
        <v>148</v>
      </c>
      <c r="D10" s="497"/>
      <c r="E10" s="173"/>
      <c r="F10" s="497" t="s">
        <v>148</v>
      </c>
      <c r="G10" s="497"/>
      <c r="H10" s="173"/>
      <c r="I10" s="497" t="s">
        <v>148</v>
      </c>
      <c r="J10" s="497"/>
      <c r="K10" s="173"/>
      <c r="L10" s="123"/>
      <c r="M10" s="124"/>
    </row>
    <row r="11" spans="1:13" ht="96.75" customHeight="1">
      <c r="A11" s="479"/>
      <c r="B11" s="137" t="s">
        <v>186</v>
      </c>
      <c r="C11" s="509" t="s">
        <v>778</v>
      </c>
      <c r="D11" s="510"/>
      <c r="E11" s="510"/>
      <c r="F11" s="510"/>
      <c r="G11" s="510"/>
      <c r="H11" s="510"/>
      <c r="I11" s="510"/>
      <c r="J11" s="510"/>
      <c r="K11" s="510"/>
      <c r="L11" s="510"/>
      <c r="M11" s="526"/>
    </row>
    <row r="12" spans="1:13" ht="15.75" customHeight="1">
      <c r="A12" s="506" t="s">
        <v>93</v>
      </c>
      <c r="B12" s="137" t="s">
        <v>195</v>
      </c>
      <c r="C12" s="509" t="s">
        <v>205</v>
      </c>
      <c r="D12" s="510"/>
      <c r="E12" s="182"/>
      <c r="F12" s="182"/>
      <c r="G12" s="182"/>
      <c r="H12" s="182"/>
      <c r="I12" s="182"/>
      <c r="J12" s="182"/>
      <c r="K12" s="182"/>
      <c r="L12" s="125"/>
      <c r="M12" s="126"/>
    </row>
    <row r="13" spans="1:13" ht="8.25" customHeight="1">
      <c r="A13" s="507"/>
      <c r="B13" s="493" t="s">
        <v>94</v>
      </c>
      <c r="C13" s="127"/>
      <c r="D13" s="14"/>
      <c r="E13" s="14"/>
      <c r="F13" s="14"/>
      <c r="G13" s="14"/>
      <c r="H13" s="14"/>
      <c r="I13" s="14"/>
      <c r="J13" s="14"/>
      <c r="K13" s="14"/>
      <c r="L13" s="14"/>
      <c r="M13" s="15"/>
    </row>
    <row r="14" spans="1:13" ht="9" customHeight="1">
      <c r="A14" s="507"/>
      <c r="B14" s="494"/>
      <c r="C14" s="74"/>
      <c r="D14" s="16"/>
      <c r="E14" s="7"/>
      <c r="F14" s="16"/>
      <c r="G14" s="7"/>
      <c r="H14" s="16"/>
      <c r="I14" s="7"/>
      <c r="J14" s="16"/>
      <c r="K14" s="7"/>
      <c r="L14" s="7"/>
      <c r="M14" s="17"/>
    </row>
    <row r="15" spans="1:13">
      <c r="A15" s="507"/>
      <c r="B15" s="494"/>
      <c r="C15" s="75" t="s">
        <v>95</v>
      </c>
      <c r="D15" s="18"/>
      <c r="E15" s="19" t="s">
        <v>96</v>
      </c>
      <c r="F15" s="18"/>
      <c r="G15" s="19" t="s">
        <v>97</v>
      </c>
      <c r="H15" s="18"/>
      <c r="I15" s="19" t="s">
        <v>128</v>
      </c>
      <c r="J15" s="134"/>
      <c r="K15" s="19"/>
      <c r="L15" s="19"/>
      <c r="M15" s="66"/>
    </row>
    <row r="16" spans="1:13">
      <c r="A16" s="507"/>
      <c r="B16" s="494"/>
      <c r="C16" s="75" t="s">
        <v>98</v>
      </c>
      <c r="D16" s="20"/>
      <c r="E16" s="19" t="s">
        <v>99</v>
      </c>
      <c r="F16" s="21"/>
      <c r="G16" s="19" t="s">
        <v>100</v>
      </c>
      <c r="H16" s="21"/>
      <c r="I16" s="19"/>
      <c r="J16" s="69"/>
      <c r="K16" s="19"/>
      <c r="L16" s="19"/>
      <c r="M16" s="66"/>
    </row>
    <row r="17" spans="1:13">
      <c r="A17" s="507"/>
      <c r="B17" s="494"/>
      <c r="C17" s="75" t="s">
        <v>193</v>
      </c>
      <c r="D17" s="20"/>
      <c r="E17" s="19" t="s">
        <v>194</v>
      </c>
      <c r="F17" s="20"/>
      <c r="G17" s="19"/>
      <c r="H17" s="69"/>
      <c r="I17" s="19"/>
      <c r="J17" s="69"/>
      <c r="K17" s="19"/>
      <c r="L17" s="19"/>
      <c r="M17" s="66"/>
    </row>
    <row r="18" spans="1:13">
      <c r="A18" s="507"/>
      <c r="B18" s="494"/>
      <c r="C18" s="75" t="s">
        <v>101</v>
      </c>
      <c r="D18" s="20" t="s">
        <v>722</v>
      </c>
      <c r="E18" s="19" t="s">
        <v>102</v>
      </c>
      <c r="F18" s="546" t="s">
        <v>779</v>
      </c>
      <c r="G18" s="546"/>
      <c r="H18" s="128" t="s">
        <v>780</v>
      </c>
      <c r="I18" s="128"/>
      <c r="J18" s="128"/>
      <c r="K18" s="128"/>
      <c r="L18" s="128"/>
      <c r="M18" s="129"/>
    </row>
    <row r="19" spans="1:13" ht="9.75" customHeight="1">
      <c r="A19" s="507"/>
      <c r="B19" s="495"/>
      <c r="C19" s="76"/>
      <c r="D19" s="22"/>
      <c r="E19" s="22"/>
      <c r="F19" s="22"/>
      <c r="G19" s="22"/>
      <c r="H19" s="22"/>
      <c r="I19" s="22"/>
      <c r="J19" s="22"/>
      <c r="K19" s="22"/>
      <c r="L19" s="22"/>
      <c r="M19" s="23"/>
    </row>
    <row r="20" spans="1:13">
      <c r="A20" s="507"/>
      <c r="B20" s="493" t="s">
        <v>137</v>
      </c>
      <c r="C20" s="77"/>
      <c r="D20" s="24"/>
      <c r="E20" s="24"/>
      <c r="F20" s="24"/>
      <c r="G20" s="24"/>
      <c r="H20" s="24"/>
      <c r="I20" s="24"/>
      <c r="J20" s="24"/>
      <c r="K20" s="24"/>
      <c r="L20" s="121"/>
      <c r="M20" s="122"/>
    </row>
    <row r="21" spans="1:13">
      <c r="A21" s="507"/>
      <c r="B21" s="494"/>
      <c r="C21" s="75" t="s">
        <v>138</v>
      </c>
      <c r="D21" s="21"/>
      <c r="E21" s="25"/>
      <c r="F21" s="19" t="s">
        <v>139</v>
      </c>
      <c r="G21" s="20"/>
      <c r="H21" s="25"/>
      <c r="I21" s="19" t="s">
        <v>140</v>
      </c>
      <c r="J21" s="20" t="s">
        <v>722</v>
      </c>
      <c r="K21" s="25"/>
      <c r="L21" s="27"/>
      <c r="M21" s="108"/>
    </row>
    <row r="22" spans="1:13">
      <c r="A22" s="507"/>
      <c r="B22" s="494"/>
      <c r="C22" s="75" t="s">
        <v>141</v>
      </c>
      <c r="D22" s="26"/>
      <c r="E22" s="27"/>
      <c r="F22" s="19" t="s">
        <v>142</v>
      </c>
      <c r="G22" s="21"/>
      <c r="H22" s="27"/>
      <c r="I22" s="28"/>
      <c r="J22" s="27"/>
      <c r="K22" s="29"/>
      <c r="L22" s="27"/>
      <c r="M22" s="108"/>
    </row>
    <row r="23" spans="1:13">
      <c r="A23" s="507"/>
      <c r="B23" s="494"/>
      <c r="C23" s="78"/>
      <c r="D23" s="30"/>
      <c r="E23" s="30"/>
      <c r="F23" s="30"/>
      <c r="G23" s="30"/>
      <c r="H23" s="30"/>
      <c r="I23" s="30"/>
      <c r="J23" s="30"/>
      <c r="K23" s="30"/>
      <c r="L23" s="123"/>
      <c r="M23" s="124"/>
    </row>
    <row r="24" spans="1:13">
      <c r="A24" s="507"/>
      <c r="B24" s="146" t="s">
        <v>103</v>
      </c>
      <c r="C24" s="79"/>
      <c r="D24" s="60"/>
      <c r="E24" s="60"/>
      <c r="F24" s="60"/>
      <c r="G24" s="60"/>
      <c r="H24" s="60"/>
      <c r="I24" s="60"/>
      <c r="J24" s="60"/>
      <c r="K24" s="60"/>
      <c r="L24" s="60"/>
      <c r="M24" s="80"/>
    </row>
    <row r="25" spans="1:13">
      <c r="A25" s="507"/>
      <c r="B25" s="140"/>
      <c r="C25" s="81" t="s">
        <v>104</v>
      </c>
      <c r="D25" s="206">
        <v>0</v>
      </c>
      <c r="E25" s="25"/>
      <c r="F25" s="33" t="s">
        <v>105</v>
      </c>
      <c r="G25" s="21">
        <v>2018</v>
      </c>
      <c r="H25" s="25"/>
      <c r="I25" s="33" t="s">
        <v>106</v>
      </c>
      <c r="J25" s="98" t="s">
        <v>720</v>
      </c>
      <c r="K25" s="182"/>
      <c r="L25" s="97"/>
      <c r="M25" s="31"/>
    </row>
    <row r="26" spans="1:13">
      <c r="A26" s="507"/>
      <c r="B26" s="139"/>
      <c r="C26" s="76"/>
      <c r="D26" s="22"/>
      <c r="E26" s="22"/>
      <c r="F26" s="22"/>
      <c r="G26" s="22"/>
      <c r="H26" s="22"/>
      <c r="I26" s="22"/>
      <c r="J26" s="22"/>
      <c r="K26" s="22"/>
      <c r="L26" s="22"/>
      <c r="M26" s="23"/>
    </row>
    <row r="27" spans="1:13">
      <c r="A27" s="507"/>
      <c r="B27" s="494" t="s">
        <v>143</v>
      </c>
      <c r="C27" s="82"/>
      <c r="D27" s="34"/>
      <c r="E27" s="34"/>
      <c r="F27" s="34"/>
      <c r="G27" s="34"/>
      <c r="H27" s="34"/>
      <c r="I27" s="34"/>
      <c r="J27" s="34"/>
      <c r="K27" s="34"/>
      <c r="L27" s="27"/>
      <c r="M27" s="108"/>
    </row>
    <row r="28" spans="1:13">
      <c r="A28" s="507"/>
      <c r="B28" s="494"/>
      <c r="C28" s="83" t="s">
        <v>144</v>
      </c>
      <c r="D28" s="35">
        <v>2020</v>
      </c>
      <c r="E28" s="36"/>
      <c r="F28" s="25" t="s">
        <v>145</v>
      </c>
      <c r="G28" s="37" t="s">
        <v>736</v>
      </c>
      <c r="H28" s="36"/>
      <c r="I28" s="33"/>
      <c r="J28" s="36"/>
      <c r="K28" s="36"/>
      <c r="L28" s="27"/>
      <c r="M28" s="108"/>
    </row>
    <row r="29" spans="1:13">
      <c r="A29" s="507"/>
      <c r="B29" s="494"/>
      <c r="C29" s="83"/>
      <c r="D29" s="71"/>
      <c r="E29" s="36"/>
      <c r="F29" s="25"/>
      <c r="G29" s="36"/>
      <c r="H29" s="36"/>
      <c r="I29" s="33"/>
      <c r="J29" s="36"/>
      <c r="K29" s="36"/>
      <c r="L29" s="27"/>
      <c r="M29" s="108"/>
    </row>
    <row r="30" spans="1:13">
      <c r="A30" s="507"/>
      <c r="B30" s="146" t="s">
        <v>107</v>
      </c>
      <c r="C30" s="84"/>
      <c r="D30" s="207"/>
      <c r="E30" s="207"/>
      <c r="F30" s="207"/>
      <c r="G30" s="207"/>
      <c r="H30" s="207"/>
      <c r="I30" s="207"/>
      <c r="J30" s="207"/>
      <c r="K30" s="207"/>
      <c r="L30" s="207"/>
      <c r="M30" s="208"/>
    </row>
    <row r="31" spans="1:13">
      <c r="A31" s="507"/>
      <c r="B31" s="140"/>
      <c r="C31" s="86"/>
      <c r="D31" s="209" t="s">
        <v>108</v>
      </c>
      <c r="E31" s="209"/>
      <c r="F31" s="209" t="s">
        <v>109</v>
      </c>
      <c r="G31" s="209"/>
      <c r="H31" s="210" t="s">
        <v>110</v>
      </c>
      <c r="I31" s="210"/>
      <c r="J31" s="210" t="s">
        <v>111</v>
      </c>
      <c r="K31" s="209"/>
      <c r="L31" s="209" t="s">
        <v>112</v>
      </c>
      <c r="M31" s="211"/>
    </row>
    <row r="32" spans="1:13" ht="16.5">
      <c r="A32" s="507"/>
      <c r="B32" s="140"/>
      <c r="C32" s="86"/>
      <c r="D32" s="212">
        <v>3370307.5263157897</v>
      </c>
      <c r="E32" s="193"/>
      <c r="F32" s="212">
        <v>6740615.0526315793</v>
      </c>
      <c r="G32" s="193"/>
      <c r="H32" s="212">
        <v>10110922.578947369</v>
      </c>
      <c r="I32" s="193"/>
      <c r="J32" s="212">
        <v>13481230.105263159</v>
      </c>
      <c r="K32" s="193"/>
      <c r="L32" s="212">
        <v>16851537.631578948</v>
      </c>
      <c r="M32" s="213"/>
    </row>
    <row r="33" spans="1:13">
      <c r="A33" s="507"/>
      <c r="B33" s="140"/>
      <c r="C33" s="86"/>
      <c r="D33" s="214" t="s">
        <v>113</v>
      </c>
      <c r="E33" s="214"/>
      <c r="F33" s="214" t="s">
        <v>114</v>
      </c>
      <c r="G33" s="214"/>
      <c r="H33" s="215" t="s">
        <v>129</v>
      </c>
      <c r="I33" s="215"/>
      <c r="J33" s="215" t="s">
        <v>135</v>
      </c>
      <c r="K33" s="214"/>
      <c r="L33" s="214" t="s">
        <v>130</v>
      </c>
      <c r="M33" s="216"/>
    </row>
    <row r="34" spans="1:13" ht="16.5">
      <c r="A34" s="507"/>
      <c r="B34" s="140"/>
      <c r="C34" s="86"/>
      <c r="D34" s="212">
        <v>20221845.157894738</v>
      </c>
      <c r="E34" s="193"/>
      <c r="F34" s="212">
        <v>23592152.684210528</v>
      </c>
      <c r="G34" s="193"/>
      <c r="H34" s="212">
        <v>26962460.210526317</v>
      </c>
      <c r="I34" s="193"/>
      <c r="J34" s="212">
        <v>30332767.736842107</v>
      </c>
      <c r="K34" s="193"/>
      <c r="L34" s="212">
        <v>33703075.263157897</v>
      </c>
      <c r="M34" s="213"/>
    </row>
    <row r="35" spans="1:13">
      <c r="A35" s="507"/>
      <c r="B35" s="140"/>
      <c r="C35" s="86"/>
      <c r="D35" s="214" t="s">
        <v>131</v>
      </c>
      <c r="E35" s="214"/>
      <c r="F35" s="214" t="s">
        <v>132</v>
      </c>
      <c r="G35" s="214"/>
      <c r="H35" s="215" t="s">
        <v>133</v>
      </c>
      <c r="I35" s="215"/>
      <c r="J35" s="215" t="s">
        <v>134</v>
      </c>
      <c r="K35" s="214"/>
      <c r="L35" s="214" t="s">
        <v>738</v>
      </c>
      <c r="M35" s="216"/>
    </row>
    <row r="36" spans="1:13" ht="16.5">
      <c r="A36" s="507"/>
      <c r="B36" s="140"/>
      <c r="C36" s="86"/>
      <c r="D36" s="212">
        <v>37073382.789473683</v>
      </c>
      <c r="E36" s="193"/>
      <c r="F36" s="212">
        <v>40443690.315789476</v>
      </c>
      <c r="G36" s="193"/>
      <c r="H36" s="212">
        <v>43813997.842105269</v>
      </c>
      <c r="I36" s="193"/>
      <c r="J36" s="212">
        <v>47184305.368421055</v>
      </c>
      <c r="K36" s="193"/>
      <c r="L36" s="212">
        <v>50554612.894736841</v>
      </c>
      <c r="M36" s="213"/>
    </row>
    <row r="37" spans="1:13">
      <c r="A37" s="507"/>
      <c r="B37" s="140"/>
      <c r="C37" s="86"/>
      <c r="D37" s="214" t="s">
        <v>739</v>
      </c>
      <c r="E37" s="214"/>
      <c r="F37" s="214" t="s">
        <v>740</v>
      </c>
      <c r="G37" s="214"/>
      <c r="H37" s="215" t="s">
        <v>741</v>
      </c>
      <c r="I37" s="215"/>
      <c r="J37" s="215" t="s">
        <v>742</v>
      </c>
      <c r="K37" s="214"/>
      <c r="L37" s="214" t="s">
        <v>153</v>
      </c>
      <c r="M37" s="216"/>
    </row>
    <row r="38" spans="1:13" ht="16.5">
      <c r="A38" s="507"/>
      <c r="B38" s="140"/>
      <c r="C38" s="86"/>
      <c r="D38" s="212">
        <v>53924920.421052635</v>
      </c>
      <c r="E38" s="193"/>
      <c r="F38" s="212">
        <v>57295227.947368428</v>
      </c>
      <c r="G38" s="193"/>
      <c r="H38" s="212">
        <v>60665535.473684214</v>
      </c>
      <c r="I38" s="193"/>
      <c r="J38" s="212">
        <v>64035843</v>
      </c>
      <c r="K38" s="193"/>
      <c r="L38" s="212">
        <v>64035843</v>
      </c>
      <c r="M38" s="213"/>
    </row>
    <row r="39" spans="1:13">
      <c r="A39" s="507"/>
      <c r="B39" s="139"/>
      <c r="C39" s="87"/>
      <c r="D39" s="123"/>
      <c r="E39" s="123"/>
      <c r="F39" s="123"/>
      <c r="G39" s="123"/>
      <c r="H39" s="514"/>
      <c r="I39" s="514"/>
      <c r="J39" s="180"/>
      <c r="K39" s="72"/>
      <c r="L39" s="180"/>
      <c r="M39" s="73"/>
    </row>
    <row r="40" spans="1:13" ht="18" customHeight="1">
      <c r="A40" s="507"/>
      <c r="B40" s="494" t="s">
        <v>146</v>
      </c>
      <c r="C40" s="107"/>
      <c r="D40" s="69"/>
      <c r="E40" s="69"/>
      <c r="F40" s="69"/>
      <c r="G40" s="69"/>
      <c r="H40" s="69"/>
      <c r="I40" s="69"/>
      <c r="J40" s="69"/>
      <c r="K40" s="69"/>
      <c r="L40" s="27"/>
      <c r="M40" s="108"/>
    </row>
    <row r="41" spans="1:13">
      <c r="A41" s="507"/>
      <c r="B41" s="494"/>
      <c r="C41" s="109"/>
      <c r="D41" s="39" t="s">
        <v>84</v>
      </c>
      <c r="E41" s="40" t="s">
        <v>85</v>
      </c>
      <c r="F41" s="520" t="s">
        <v>154</v>
      </c>
      <c r="G41" s="521" t="s">
        <v>157</v>
      </c>
      <c r="H41" s="521"/>
      <c r="I41" s="521"/>
      <c r="J41" s="521"/>
      <c r="K41" s="110" t="s">
        <v>260</v>
      </c>
      <c r="L41" s="522"/>
      <c r="M41" s="523"/>
    </row>
    <row r="42" spans="1:13">
      <c r="A42" s="507"/>
      <c r="B42" s="494"/>
      <c r="C42" s="109"/>
      <c r="D42" s="111" t="s">
        <v>722</v>
      </c>
      <c r="E42" s="20"/>
      <c r="F42" s="520"/>
      <c r="G42" s="521"/>
      <c r="H42" s="521"/>
      <c r="I42" s="521"/>
      <c r="J42" s="521"/>
      <c r="K42" s="27"/>
      <c r="L42" s="524"/>
      <c r="M42" s="525"/>
    </row>
    <row r="43" spans="1:13">
      <c r="A43" s="507"/>
      <c r="B43" s="495"/>
      <c r="C43" s="112"/>
      <c r="D43" s="113"/>
      <c r="E43" s="113"/>
      <c r="F43" s="113"/>
      <c r="G43" s="113"/>
      <c r="H43" s="113"/>
      <c r="I43" s="113"/>
      <c r="J43" s="113"/>
      <c r="K43" s="113"/>
      <c r="L43" s="27"/>
      <c r="M43" s="108"/>
    </row>
    <row r="44" spans="1:13" ht="71.25" customHeight="1">
      <c r="A44" s="507"/>
      <c r="B44" s="137" t="s">
        <v>115</v>
      </c>
      <c r="C44" s="509" t="s">
        <v>781</v>
      </c>
      <c r="D44" s="510"/>
      <c r="E44" s="510"/>
      <c r="F44" s="510"/>
      <c r="G44" s="510"/>
      <c r="H44" s="510"/>
      <c r="I44" s="510"/>
      <c r="J44" s="510"/>
      <c r="K44" s="510"/>
      <c r="L44" s="510"/>
      <c r="M44" s="526"/>
    </row>
    <row r="45" spans="1:13">
      <c r="A45" s="507"/>
      <c r="B45" s="137" t="s">
        <v>116</v>
      </c>
      <c r="C45" s="509" t="s">
        <v>782</v>
      </c>
      <c r="D45" s="510"/>
      <c r="E45" s="510"/>
      <c r="F45" s="510"/>
      <c r="G45" s="510"/>
      <c r="H45" s="510"/>
      <c r="I45" s="510"/>
      <c r="J45" s="510"/>
      <c r="K45" s="510"/>
      <c r="L45" s="510"/>
      <c r="M45" s="526"/>
    </row>
    <row r="46" spans="1:13">
      <c r="A46" s="507"/>
      <c r="B46" s="137" t="s">
        <v>117</v>
      </c>
      <c r="C46" s="131"/>
      <c r="D46" s="132"/>
      <c r="E46" s="132"/>
      <c r="F46" s="132"/>
      <c r="G46" s="132"/>
      <c r="H46" s="132"/>
      <c r="I46" s="132"/>
      <c r="J46" s="132"/>
      <c r="K46" s="132"/>
      <c r="L46" s="132"/>
      <c r="M46" s="133"/>
    </row>
    <row r="47" spans="1:13">
      <c r="A47" s="508"/>
      <c r="B47" s="137" t="s">
        <v>118</v>
      </c>
      <c r="C47" s="131"/>
      <c r="D47" s="132"/>
      <c r="E47" s="132"/>
      <c r="F47" s="132"/>
      <c r="G47" s="132"/>
      <c r="H47" s="132"/>
      <c r="I47" s="132"/>
      <c r="J47" s="132"/>
      <c r="K47" s="132"/>
      <c r="L47" s="132"/>
      <c r="M47" s="133"/>
    </row>
    <row r="48" spans="1:13" ht="15.75" customHeight="1">
      <c r="A48" s="515" t="s">
        <v>158</v>
      </c>
      <c r="B48" s="141" t="s">
        <v>119</v>
      </c>
      <c r="C48" s="535" t="s">
        <v>744</v>
      </c>
      <c r="D48" s="536"/>
      <c r="E48" s="536"/>
      <c r="F48" s="536"/>
      <c r="G48" s="536"/>
      <c r="H48" s="536"/>
      <c r="I48" s="536"/>
      <c r="J48" s="536"/>
      <c r="K48" s="536"/>
      <c r="L48" s="536"/>
      <c r="M48" s="537"/>
    </row>
    <row r="49" spans="1:13">
      <c r="A49" s="516"/>
      <c r="B49" s="141" t="s">
        <v>120</v>
      </c>
      <c r="C49" s="535" t="s">
        <v>745</v>
      </c>
      <c r="D49" s="536"/>
      <c r="E49" s="536"/>
      <c r="F49" s="536"/>
      <c r="G49" s="536"/>
      <c r="H49" s="536"/>
      <c r="I49" s="536"/>
      <c r="J49" s="536"/>
      <c r="K49" s="536"/>
      <c r="L49" s="536"/>
      <c r="M49" s="537"/>
    </row>
    <row r="50" spans="1:13">
      <c r="A50" s="516"/>
      <c r="B50" s="141" t="s">
        <v>121</v>
      </c>
      <c r="C50" s="535" t="s">
        <v>726</v>
      </c>
      <c r="D50" s="536"/>
      <c r="E50" s="536"/>
      <c r="F50" s="536"/>
      <c r="G50" s="536"/>
      <c r="H50" s="536"/>
      <c r="I50" s="536"/>
      <c r="J50" s="536"/>
      <c r="K50" s="536"/>
      <c r="L50" s="536"/>
      <c r="M50" s="537"/>
    </row>
    <row r="51" spans="1:13" ht="15.75" customHeight="1">
      <c r="A51" s="516"/>
      <c r="B51" s="142" t="s">
        <v>122</v>
      </c>
      <c r="C51" s="535" t="s">
        <v>727</v>
      </c>
      <c r="D51" s="536"/>
      <c r="E51" s="536"/>
      <c r="F51" s="536"/>
      <c r="G51" s="536"/>
      <c r="H51" s="536"/>
      <c r="I51" s="536"/>
      <c r="J51" s="536"/>
      <c r="K51" s="536"/>
      <c r="L51" s="536"/>
      <c r="M51" s="537"/>
    </row>
    <row r="52" spans="1:13" ht="15.75" customHeight="1">
      <c r="A52" s="516"/>
      <c r="B52" s="141" t="s">
        <v>123</v>
      </c>
      <c r="C52" s="535" t="s">
        <v>448</v>
      </c>
      <c r="D52" s="536"/>
      <c r="E52" s="536"/>
      <c r="F52" s="536"/>
      <c r="G52" s="536"/>
      <c r="H52" s="536"/>
      <c r="I52" s="536"/>
      <c r="J52" s="536"/>
      <c r="K52" s="536"/>
      <c r="L52" s="536"/>
      <c r="M52" s="537"/>
    </row>
    <row r="53" spans="1:13" ht="16.5" thickBot="1">
      <c r="A53" s="527"/>
      <c r="B53" s="141" t="s">
        <v>124</v>
      </c>
      <c r="C53" s="535" t="s">
        <v>728</v>
      </c>
      <c r="D53" s="536"/>
      <c r="E53" s="536"/>
      <c r="F53" s="536"/>
      <c r="G53" s="536"/>
      <c r="H53" s="536"/>
      <c r="I53" s="536"/>
      <c r="J53" s="536"/>
      <c r="K53" s="536"/>
      <c r="L53" s="536"/>
      <c r="M53" s="537"/>
    </row>
    <row r="54" spans="1:13" ht="15.75" customHeight="1">
      <c r="A54" s="515" t="s">
        <v>180</v>
      </c>
      <c r="B54" s="143" t="s">
        <v>149</v>
      </c>
      <c r="C54" s="517"/>
      <c r="D54" s="518"/>
      <c r="E54" s="518"/>
      <c r="F54" s="518"/>
      <c r="G54" s="518"/>
      <c r="H54" s="518"/>
      <c r="I54" s="518"/>
      <c r="J54" s="518"/>
      <c r="K54" s="518"/>
      <c r="L54" s="518"/>
      <c r="M54" s="519"/>
    </row>
    <row r="55" spans="1:13" ht="30" customHeight="1">
      <c r="A55" s="516"/>
      <c r="B55" s="143" t="s">
        <v>150</v>
      </c>
      <c r="C55" s="517"/>
      <c r="D55" s="518"/>
      <c r="E55" s="518"/>
      <c r="F55" s="518"/>
      <c r="G55" s="518"/>
      <c r="H55" s="518"/>
      <c r="I55" s="518"/>
      <c r="J55" s="518"/>
      <c r="K55" s="518"/>
      <c r="L55" s="518"/>
      <c r="M55" s="519"/>
    </row>
    <row r="56" spans="1:13" ht="30" customHeight="1" thickBot="1">
      <c r="A56" s="516"/>
      <c r="B56" s="144" t="s">
        <v>6</v>
      </c>
      <c r="C56" s="517"/>
      <c r="D56" s="518"/>
      <c r="E56" s="518"/>
      <c r="F56" s="518"/>
      <c r="G56" s="518"/>
      <c r="H56" s="518"/>
      <c r="I56" s="518"/>
      <c r="J56" s="518"/>
      <c r="K56" s="518"/>
      <c r="L56" s="518"/>
      <c r="M56" s="519"/>
    </row>
    <row r="57" spans="1:13" ht="16.5" thickBot="1">
      <c r="A57" s="135" t="s">
        <v>125</v>
      </c>
      <c r="B57" s="145"/>
      <c r="C57" s="511"/>
      <c r="D57" s="512"/>
      <c r="E57" s="512"/>
      <c r="F57" s="512"/>
      <c r="G57" s="512"/>
      <c r="H57" s="512"/>
      <c r="I57" s="512"/>
      <c r="J57" s="512"/>
      <c r="K57" s="512"/>
      <c r="L57" s="512"/>
      <c r="M57" s="513"/>
    </row>
  </sheetData>
  <mergeCells count="40">
    <mergeCell ref="A54:A56"/>
    <mergeCell ref="C54:M54"/>
    <mergeCell ref="C55:M55"/>
    <mergeCell ref="C56:M56"/>
    <mergeCell ref="C57:M57"/>
    <mergeCell ref="C44:M44"/>
    <mergeCell ref="C45:M45"/>
    <mergeCell ref="A48:A53"/>
    <mergeCell ref="C48:M48"/>
    <mergeCell ref="C49:M49"/>
    <mergeCell ref="C50:M50"/>
    <mergeCell ref="C51:M51"/>
    <mergeCell ref="C52:M52"/>
    <mergeCell ref="C53:M53"/>
    <mergeCell ref="A12:A47"/>
    <mergeCell ref="B13:B19"/>
    <mergeCell ref="B20:B23"/>
    <mergeCell ref="B27:B29"/>
    <mergeCell ref="H39:I39"/>
    <mergeCell ref="B40:B43"/>
    <mergeCell ref="F41:F42"/>
    <mergeCell ref="G41:J42"/>
    <mergeCell ref="L41:M42"/>
    <mergeCell ref="I9:J9"/>
    <mergeCell ref="C10:D10"/>
    <mergeCell ref="F10:G10"/>
    <mergeCell ref="I10:J10"/>
    <mergeCell ref="C11:M11"/>
    <mergeCell ref="C12:D12"/>
    <mergeCell ref="F18:G18"/>
    <mergeCell ref="A2:A11"/>
    <mergeCell ref="C2:M2"/>
    <mergeCell ref="C3:M3"/>
    <mergeCell ref="F4:G4"/>
    <mergeCell ref="C5:M5"/>
    <mergeCell ref="C7:D7"/>
    <mergeCell ref="I7:M7"/>
    <mergeCell ref="B8:B10"/>
    <mergeCell ref="C9:D9"/>
    <mergeCell ref="F9:G9"/>
  </mergeCells>
  <dataValidations count="5">
    <dataValidation allowBlank="1" showInputMessage="1" showErrorMessage="1" prompt="Incluir una ficha por cada indicador, ya sea de producto o de resultado" sqref="B1"/>
    <dataValidation allowBlank="1" showInputMessage="1" showErrorMessage="1" prompt="Seleccione de la lista desplegable" sqref="B4 B7 H7"/>
    <dataValidation allowBlank="1" showInputMessage="1" showErrorMessage="1" prompt="Determine si el indicador responde a un enfoque (Derechos Humanos, Género, Diferencial, Poblacional, Ambiental y Territorial). Si responde a más de enfoque separelos por ;" sqref="B12"/>
    <dataValidation type="list" allowBlank="1" showInputMessage="1" showErrorMessage="1" sqref="I7:M7">
      <formula1>INDIRECT($C$7)</formula1>
    </dataValidation>
    <dataValidation allowBlank="1" showInputMessage="1" showErrorMessage="1" prompt="Si corresponde a un indicador del PDD, identifique el código de la meta el cual se encuentra en el listado de indicadores del plan que se encuentra en la caja de herramientas._x000a__x000a_" sqref="F4"/>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[1]Desplegables!#REF!</xm:f>
          </x14:formula1>
          <xm:sqref>C4 G41:J42 C7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8"/>
  <sheetViews>
    <sheetView topLeftCell="B16" zoomScale="85" zoomScaleNormal="85" workbookViewId="0">
      <selection activeCell="C9" sqref="C9:D9"/>
    </sheetView>
  </sheetViews>
  <sheetFormatPr baseColWidth="10" defaultColWidth="11.42578125" defaultRowHeight="15.75"/>
  <cols>
    <col min="1" max="1" width="25.140625" style="13" customWidth="1"/>
    <col min="2" max="2" width="39.140625" style="41" customWidth="1"/>
    <col min="3" max="3" width="20.140625" style="13" customWidth="1"/>
    <col min="4" max="4" width="16" style="13" customWidth="1"/>
    <col min="5" max="16384" width="11.42578125" style="13"/>
  </cols>
  <sheetData>
    <row r="1" spans="1:13" ht="16.5" thickBot="1">
      <c r="A1" s="61"/>
      <c r="B1" s="62" t="s">
        <v>786</v>
      </c>
      <c r="C1" s="63"/>
      <c r="D1" s="63"/>
      <c r="E1" s="63"/>
      <c r="F1" s="63"/>
      <c r="G1" s="63"/>
      <c r="H1" s="63"/>
      <c r="I1" s="63"/>
      <c r="J1" s="63"/>
      <c r="K1" s="63"/>
      <c r="L1" s="63"/>
      <c r="M1" s="64"/>
    </row>
    <row r="2" spans="1:13" ht="37.5" customHeight="1">
      <c r="A2" s="477" t="s">
        <v>126</v>
      </c>
      <c r="B2" s="136" t="s">
        <v>91</v>
      </c>
      <c r="C2" s="529" t="s">
        <v>787</v>
      </c>
      <c r="D2" s="530"/>
      <c r="E2" s="530"/>
      <c r="F2" s="530"/>
      <c r="G2" s="530"/>
      <c r="H2" s="530"/>
      <c r="I2" s="530"/>
      <c r="J2" s="530"/>
      <c r="K2" s="530"/>
      <c r="L2" s="530"/>
      <c r="M2" s="531"/>
    </row>
    <row r="3" spans="1:13" ht="165.75" customHeight="1">
      <c r="A3" s="478"/>
      <c r="B3" s="137" t="s">
        <v>185</v>
      </c>
      <c r="C3" s="480" t="s">
        <v>788</v>
      </c>
      <c r="D3" s="481"/>
      <c r="E3" s="481"/>
      <c r="F3" s="482"/>
      <c r="G3" s="482"/>
      <c r="H3" s="482"/>
      <c r="I3" s="482"/>
      <c r="J3" s="482"/>
      <c r="K3" s="482"/>
      <c r="L3" s="482"/>
      <c r="M3" s="483"/>
    </row>
    <row r="4" spans="1:13" ht="15.75" customHeight="1">
      <c r="A4" s="478"/>
      <c r="B4" s="138" t="s">
        <v>83</v>
      </c>
      <c r="C4" s="174" t="s">
        <v>85</v>
      </c>
      <c r="D4" s="114"/>
      <c r="E4" s="115"/>
      <c r="F4" s="484" t="s">
        <v>210</v>
      </c>
      <c r="G4" s="485"/>
      <c r="H4" s="116"/>
      <c r="I4" s="176"/>
      <c r="J4" s="176"/>
      <c r="K4" s="176"/>
      <c r="L4" s="176"/>
      <c r="M4" s="177"/>
    </row>
    <row r="5" spans="1:13" ht="16.5" customHeight="1">
      <c r="A5" s="478"/>
      <c r="B5" s="139" t="s">
        <v>181</v>
      </c>
      <c r="C5" s="486"/>
      <c r="D5" s="487"/>
      <c r="E5" s="487"/>
      <c r="F5" s="487"/>
      <c r="G5" s="487"/>
      <c r="H5" s="487"/>
      <c r="I5" s="487"/>
      <c r="J5" s="487"/>
      <c r="K5" s="487"/>
      <c r="L5" s="487"/>
      <c r="M5" s="488"/>
    </row>
    <row r="6" spans="1:13">
      <c r="A6" s="478"/>
      <c r="B6" s="138" t="s">
        <v>152</v>
      </c>
      <c r="C6" s="174"/>
      <c r="D6" s="176"/>
      <c r="E6" s="176"/>
      <c r="F6" s="176"/>
      <c r="G6" s="176"/>
      <c r="H6" s="176"/>
      <c r="I6" s="176"/>
      <c r="J6" s="176"/>
      <c r="K6" s="176"/>
      <c r="L6" s="176"/>
      <c r="M6" s="177"/>
    </row>
    <row r="7" spans="1:13">
      <c r="A7" s="478"/>
      <c r="B7" s="137" t="s">
        <v>127</v>
      </c>
      <c r="C7" s="489" t="s">
        <v>54</v>
      </c>
      <c r="D7" s="490"/>
      <c r="E7" s="117"/>
      <c r="F7" s="117"/>
      <c r="G7" s="118"/>
      <c r="H7" s="68" t="s">
        <v>6</v>
      </c>
      <c r="I7" s="491" t="s">
        <v>255</v>
      </c>
      <c r="J7" s="490"/>
      <c r="K7" s="490"/>
      <c r="L7" s="490"/>
      <c r="M7" s="492"/>
    </row>
    <row r="8" spans="1:13">
      <c r="A8" s="478"/>
      <c r="B8" s="493" t="s">
        <v>147</v>
      </c>
      <c r="C8" s="119"/>
      <c r="D8" s="120"/>
      <c r="E8" s="120"/>
      <c r="F8" s="120"/>
      <c r="G8" s="120"/>
      <c r="H8" s="120"/>
      <c r="I8" s="120"/>
      <c r="J8" s="120"/>
      <c r="K8" s="120"/>
      <c r="L8" s="121"/>
      <c r="M8" s="122"/>
    </row>
    <row r="9" spans="1:13">
      <c r="A9" s="478"/>
      <c r="B9" s="494"/>
      <c r="C9" s="496" t="s">
        <v>789</v>
      </c>
      <c r="D9" s="497"/>
      <c r="E9" s="498" t="s">
        <v>790</v>
      </c>
      <c r="F9" s="498"/>
      <c r="G9" s="498"/>
      <c r="H9" s="29"/>
      <c r="I9" s="497" t="s">
        <v>791</v>
      </c>
      <c r="J9" s="497"/>
      <c r="K9" s="29"/>
      <c r="L9" s="27"/>
      <c r="M9" s="108"/>
    </row>
    <row r="10" spans="1:13">
      <c r="A10" s="478"/>
      <c r="B10" s="495"/>
      <c r="C10" s="496" t="s">
        <v>148</v>
      </c>
      <c r="D10" s="497"/>
      <c r="E10" s="173"/>
      <c r="F10" s="497" t="s">
        <v>148</v>
      </c>
      <c r="G10" s="497"/>
      <c r="H10" s="173"/>
      <c r="I10" s="497" t="s">
        <v>148</v>
      </c>
      <c r="J10" s="497"/>
      <c r="K10" s="173"/>
      <c r="L10" s="123"/>
      <c r="M10" s="124"/>
    </row>
    <row r="11" spans="1:13" ht="133.5" customHeight="1">
      <c r="A11" s="479"/>
      <c r="B11" s="137" t="s">
        <v>186</v>
      </c>
      <c r="C11" s="509" t="s">
        <v>792</v>
      </c>
      <c r="D11" s="510"/>
      <c r="E11" s="510"/>
      <c r="F11" s="510"/>
      <c r="G11" s="510"/>
      <c r="H11" s="510"/>
      <c r="I11" s="510"/>
      <c r="J11" s="510"/>
      <c r="K11" s="510"/>
      <c r="L11" s="510"/>
      <c r="M11" s="526"/>
    </row>
    <row r="12" spans="1:13" ht="15.75" customHeight="1">
      <c r="A12" s="506" t="s">
        <v>93</v>
      </c>
      <c r="B12" s="137" t="s">
        <v>195</v>
      </c>
      <c r="C12" s="499" t="s">
        <v>658</v>
      </c>
      <c r="D12" s="500"/>
      <c r="E12" s="500"/>
      <c r="F12" s="500"/>
      <c r="G12" s="500"/>
      <c r="H12" s="500"/>
      <c r="I12" s="182"/>
      <c r="J12" s="182"/>
      <c r="K12" s="182"/>
      <c r="L12" s="125"/>
      <c r="M12" s="126"/>
    </row>
    <row r="13" spans="1:13" ht="8.25" customHeight="1">
      <c r="A13" s="507"/>
      <c r="B13" s="493" t="s">
        <v>94</v>
      </c>
      <c r="C13" s="127"/>
      <c r="D13" s="14"/>
      <c r="E13" s="14"/>
      <c r="F13" s="14"/>
      <c r="G13" s="14"/>
      <c r="H13" s="14"/>
      <c r="I13" s="14"/>
      <c r="J13" s="14"/>
      <c r="K13" s="14"/>
      <c r="L13" s="14"/>
      <c r="M13" s="15"/>
    </row>
    <row r="14" spans="1:13" ht="9" customHeight="1">
      <c r="A14" s="507"/>
      <c r="B14" s="494"/>
      <c r="C14" s="74"/>
      <c r="D14" s="16"/>
      <c r="E14" s="7"/>
      <c r="F14" s="16"/>
      <c r="G14" s="7"/>
      <c r="H14" s="16"/>
      <c r="I14" s="7"/>
      <c r="J14" s="16"/>
      <c r="K14" s="7"/>
      <c r="L14" s="7"/>
      <c r="M14" s="17"/>
    </row>
    <row r="15" spans="1:13">
      <c r="A15" s="507"/>
      <c r="B15" s="494"/>
      <c r="C15" s="75" t="s">
        <v>95</v>
      </c>
      <c r="D15" s="18"/>
      <c r="E15" s="19" t="s">
        <v>96</v>
      </c>
      <c r="F15" s="18"/>
      <c r="G15" s="19" t="s">
        <v>97</v>
      </c>
      <c r="H15" s="18"/>
      <c r="I15" s="19" t="s">
        <v>128</v>
      </c>
      <c r="J15" s="134"/>
      <c r="K15" s="19"/>
      <c r="L15" s="19"/>
      <c r="M15" s="66"/>
    </row>
    <row r="16" spans="1:13">
      <c r="A16" s="507"/>
      <c r="B16" s="494"/>
      <c r="C16" s="75" t="s">
        <v>98</v>
      </c>
      <c r="D16" s="20"/>
      <c r="E16" s="19" t="s">
        <v>99</v>
      </c>
      <c r="F16" s="21"/>
      <c r="G16" s="19" t="s">
        <v>100</v>
      </c>
      <c r="H16" s="21"/>
      <c r="I16" s="19"/>
      <c r="J16" s="69"/>
      <c r="K16" s="19"/>
      <c r="L16" s="19"/>
      <c r="M16" s="66"/>
    </row>
    <row r="17" spans="1:13">
      <c r="A17" s="507"/>
      <c r="B17" s="494"/>
      <c r="C17" s="75" t="s">
        <v>193</v>
      </c>
      <c r="D17" s="20"/>
      <c r="E17" s="19" t="s">
        <v>194</v>
      </c>
      <c r="F17" s="20"/>
      <c r="G17" s="19"/>
      <c r="H17" s="69"/>
      <c r="I17" s="19"/>
      <c r="J17" s="69"/>
      <c r="K17" s="19"/>
      <c r="L17" s="19"/>
      <c r="M17" s="66"/>
    </row>
    <row r="18" spans="1:13" ht="34.5" customHeight="1">
      <c r="A18" s="507"/>
      <c r="B18" s="494"/>
      <c r="C18" s="75" t="s">
        <v>101</v>
      </c>
      <c r="D18" s="20" t="s">
        <v>722</v>
      </c>
      <c r="E18" s="19" t="s">
        <v>102</v>
      </c>
      <c r="F18" s="217" t="s">
        <v>697</v>
      </c>
      <c r="G18" s="217"/>
      <c r="H18" s="217"/>
      <c r="I18" s="217"/>
      <c r="J18" s="217"/>
      <c r="K18" s="217"/>
      <c r="L18" s="217"/>
      <c r="M18" s="218"/>
    </row>
    <row r="19" spans="1:13" ht="9.75" customHeight="1">
      <c r="A19" s="507"/>
      <c r="B19" s="495"/>
      <c r="C19" s="76"/>
      <c r="D19" s="22"/>
      <c r="E19" s="22"/>
      <c r="F19" s="22"/>
      <c r="G19" s="22"/>
      <c r="H19" s="22"/>
      <c r="I19" s="22"/>
      <c r="J19" s="22"/>
      <c r="K19" s="22"/>
      <c r="L19" s="22"/>
      <c r="M19" s="23"/>
    </row>
    <row r="20" spans="1:13">
      <c r="A20" s="507"/>
      <c r="B20" s="493" t="s">
        <v>137</v>
      </c>
      <c r="C20" s="77"/>
      <c r="D20" s="24"/>
      <c r="E20" s="24"/>
      <c r="F20" s="24"/>
      <c r="G20" s="24"/>
      <c r="H20" s="24"/>
      <c r="I20" s="24"/>
      <c r="J20" s="24"/>
      <c r="K20" s="24"/>
      <c r="L20" s="121"/>
      <c r="M20" s="122"/>
    </row>
    <row r="21" spans="1:13">
      <c r="A21" s="507"/>
      <c r="B21" s="494"/>
      <c r="C21" s="75" t="s">
        <v>138</v>
      </c>
      <c r="D21" s="21"/>
      <c r="E21" s="25"/>
      <c r="F21" s="19" t="s">
        <v>139</v>
      </c>
      <c r="G21" s="20"/>
      <c r="H21" s="25"/>
      <c r="I21" s="19" t="s">
        <v>140</v>
      </c>
      <c r="J21" s="20" t="s">
        <v>722</v>
      </c>
      <c r="K21" s="25"/>
      <c r="L21" s="27"/>
      <c r="M21" s="108"/>
    </row>
    <row r="22" spans="1:13">
      <c r="A22" s="507"/>
      <c r="B22" s="494"/>
      <c r="C22" s="75" t="s">
        <v>141</v>
      </c>
      <c r="D22" s="26"/>
      <c r="E22" s="27"/>
      <c r="F22" s="19" t="s">
        <v>142</v>
      </c>
      <c r="G22" s="21"/>
      <c r="H22" s="27"/>
      <c r="I22" s="28" t="s">
        <v>793</v>
      </c>
      <c r="J22" s="20"/>
      <c r="K22" s="29"/>
      <c r="L22" s="27"/>
      <c r="M22" s="108"/>
    </row>
    <row r="23" spans="1:13">
      <c r="A23" s="507"/>
      <c r="B23" s="494"/>
      <c r="C23" s="78"/>
      <c r="D23" s="30"/>
      <c r="E23" s="30"/>
      <c r="F23" s="30"/>
      <c r="G23" s="30"/>
      <c r="H23" s="30"/>
      <c r="I23" s="30"/>
      <c r="J23" s="30"/>
      <c r="K23" s="30"/>
      <c r="L23" s="123"/>
      <c r="M23" s="124"/>
    </row>
    <row r="24" spans="1:13">
      <c r="A24" s="507"/>
      <c r="B24" s="146" t="s">
        <v>103</v>
      </c>
      <c r="C24" s="79"/>
      <c r="D24" s="60"/>
      <c r="E24" s="60"/>
      <c r="F24" s="60"/>
      <c r="G24" s="60"/>
      <c r="H24" s="60"/>
      <c r="I24" s="60"/>
      <c r="J24" s="60"/>
      <c r="K24" s="60"/>
      <c r="L24" s="60"/>
      <c r="M24" s="80"/>
    </row>
    <row r="25" spans="1:13">
      <c r="A25" s="507"/>
      <c r="B25" s="140"/>
      <c r="C25" s="81" t="s">
        <v>104</v>
      </c>
      <c r="D25" s="219">
        <v>0</v>
      </c>
      <c r="E25" s="25"/>
      <c r="F25" s="33" t="s">
        <v>105</v>
      </c>
      <c r="G25" s="21">
        <v>2018</v>
      </c>
      <c r="H25" s="25"/>
      <c r="I25" s="33" t="s">
        <v>106</v>
      </c>
      <c r="J25" s="98" t="s">
        <v>720</v>
      </c>
      <c r="K25" s="182"/>
      <c r="L25" s="97"/>
      <c r="M25" s="31"/>
    </row>
    <row r="26" spans="1:13">
      <c r="A26" s="507"/>
      <c r="B26" s="139"/>
      <c r="C26" s="76"/>
      <c r="D26" s="22"/>
      <c r="E26" s="22"/>
      <c r="F26" s="22"/>
      <c r="G26" s="22"/>
      <c r="H26" s="22"/>
      <c r="I26" s="22"/>
      <c r="J26" s="22"/>
      <c r="K26" s="22"/>
      <c r="L26" s="22"/>
      <c r="M26" s="23"/>
    </row>
    <row r="27" spans="1:13">
      <c r="A27" s="507"/>
      <c r="B27" s="494" t="s">
        <v>143</v>
      </c>
      <c r="C27" s="82"/>
      <c r="D27" s="34"/>
      <c r="E27" s="34"/>
      <c r="F27" s="34"/>
      <c r="G27" s="34"/>
      <c r="H27" s="34"/>
      <c r="I27" s="34"/>
      <c r="J27" s="34"/>
      <c r="K27" s="34"/>
      <c r="L27" s="27"/>
      <c r="M27" s="108"/>
    </row>
    <row r="28" spans="1:13">
      <c r="A28" s="507"/>
      <c r="B28" s="494"/>
      <c r="C28" s="83" t="s">
        <v>144</v>
      </c>
      <c r="D28" s="35">
        <v>2019</v>
      </c>
      <c r="E28" s="36"/>
      <c r="F28" s="25" t="s">
        <v>145</v>
      </c>
      <c r="G28" s="37" t="s">
        <v>736</v>
      </c>
      <c r="H28" s="36"/>
      <c r="I28" s="33"/>
      <c r="J28" s="36"/>
      <c r="K28" s="36"/>
      <c r="L28" s="27"/>
      <c r="M28" s="108"/>
    </row>
    <row r="29" spans="1:13">
      <c r="A29" s="507"/>
      <c r="B29" s="494"/>
      <c r="C29" s="83"/>
      <c r="D29" s="71"/>
      <c r="E29" s="36"/>
      <c r="F29" s="25"/>
      <c r="G29" s="36"/>
      <c r="H29" s="36"/>
      <c r="I29" s="33"/>
      <c r="J29" s="36"/>
      <c r="K29" s="36"/>
      <c r="L29" s="27"/>
      <c r="M29" s="108"/>
    </row>
    <row r="30" spans="1:13">
      <c r="A30" s="507"/>
      <c r="B30" s="146" t="s">
        <v>107</v>
      </c>
      <c r="C30" s="84"/>
      <c r="D30" s="175"/>
      <c r="E30" s="175"/>
      <c r="F30" s="175"/>
      <c r="G30" s="175"/>
      <c r="H30" s="175"/>
      <c r="I30" s="175"/>
      <c r="J30" s="175"/>
      <c r="K30" s="175"/>
      <c r="L30" s="175"/>
      <c r="M30" s="85"/>
    </row>
    <row r="31" spans="1:13">
      <c r="A31" s="507"/>
      <c r="B31" s="140"/>
      <c r="C31" s="86"/>
      <c r="D31" s="209" t="s">
        <v>108</v>
      </c>
      <c r="E31" s="209"/>
      <c r="F31" s="209" t="s">
        <v>109</v>
      </c>
      <c r="G31" s="209"/>
      <c r="H31" s="210" t="s">
        <v>110</v>
      </c>
      <c r="I31" s="210"/>
      <c r="J31" s="210" t="s">
        <v>111</v>
      </c>
      <c r="K31" s="209"/>
      <c r="L31" s="209" t="s">
        <v>112</v>
      </c>
      <c r="M31" s="38"/>
    </row>
    <row r="32" spans="1:13" ht="16.5">
      <c r="A32" s="507"/>
      <c r="B32" s="140"/>
      <c r="C32" s="86"/>
      <c r="D32" s="212">
        <v>0</v>
      </c>
      <c r="E32" s="193"/>
      <c r="F32" s="212">
        <v>0</v>
      </c>
      <c r="G32" s="193"/>
      <c r="H32" s="212">
        <v>0</v>
      </c>
      <c r="I32" s="193"/>
      <c r="J32" s="212">
        <v>0</v>
      </c>
      <c r="K32" s="193"/>
      <c r="L32" s="212">
        <v>0</v>
      </c>
      <c r="M32" s="183"/>
    </row>
    <row r="33" spans="1:13">
      <c r="A33" s="507"/>
      <c r="B33" s="140"/>
      <c r="C33" s="86"/>
      <c r="D33" s="214" t="s">
        <v>113</v>
      </c>
      <c r="E33" s="214"/>
      <c r="F33" s="214" t="s">
        <v>114</v>
      </c>
      <c r="G33" s="214"/>
      <c r="H33" s="215" t="s">
        <v>129</v>
      </c>
      <c r="I33" s="215"/>
      <c r="J33" s="215" t="s">
        <v>135</v>
      </c>
      <c r="K33" s="214"/>
      <c r="L33" s="214" t="s">
        <v>130</v>
      </c>
      <c r="M33" s="17"/>
    </row>
    <row r="34" spans="1:13" ht="16.5">
      <c r="A34" s="507"/>
      <c r="B34" s="140"/>
      <c r="C34" s="86"/>
      <c r="D34" s="212">
        <v>1</v>
      </c>
      <c r="E34" s="193"/>
      <c r="F34" s="212">
        <v>0</v>
      </c>
      <c r="G34" s="193"/>
      <c r="H34" s="212">
        <v>0</v>
      </c>
      <c r="I34" s="193"/>
      <c r="J34" s="212">
        <v>0</v>
      </c>
      <c r="K34" s="193"/>
      <c r="L34" s="212">
        <v>0</v>
      </c>
      <c r="M34" s="183"/>
    </row>
    <row r="35" spans="1:13">
      <c r="A35" s="507"/>
      <c r="B35" s="140"/>
      <c r="C35" s="86"/>
      <c r="D35" s="214" t="s">
        <v>131</v>
      </c>
      <c r="E35" s="214"/>
      <c r="F35" s="214" t="s">
        <v>132</v>
      </c>
      <c r="G35" s="214"/>
      <c r="H35" s="215" t="s">
        <v>133</v>
      </c>
      <c r="I35" s="215"/>
      <c r="J35" s="215" t="s">
        <v>134</v>
      </c>
      <c r="K35" s="214"/>
      <c r="L35" s="214" t="s">
        <v>738</v>
      </c>
      <c r="M35" s="17"/>
    </row>
    <row r="36" spans="1:13" ht="16.5">
      <c r="A36" s="507"/>
      <c r="B36" s="140"/>
      <c r="C36" s="86"/>
      <c r="D36" s="212">
        <v>0</v>
      </c>
      <c r="E36" s="193"/>
      <c r="F36" s="212">
        <v>0</v>
      </c>
      <c r="G36" s="193"/>
      <c r="H36" s="212">
        <v>0</v>
      </c>
      <c r="I36" s="193"/>
      <c r="J36" s="212">
        <v>2</v>
      </c>
      <c r="K36" s="193"/>
      <c r="L36" s="212">
        <v>0</v>
      </c>
      <c r="M36" s="183"/>
    </row>
    <row r="37" spans="1:13">
      <c r="A37" s="507"/>
      <c r="B37" s="140"/>
      <c r="C37" s="86"/>
      <c r="D37" s="214" t="s">
        <v>739</v>
      </c>
      <c r="E37" s="214"/>
      <c r="F37" s="214" t="s">
        <v>740</v>
      </c>
      <c r="G37" s="214"/>
      <c r="H37" s="215" t="s">
        <v>741</v>
      </c>
      <c r="I37" s="215"/>
      <c r="J37" s="215" t="s">
        <v>742</v>
      </c>
      <c r="K37" s="214"/>
      <c r="L37" s="214" t="s">
        <v>794</v>
      </c>
      <c r="M37" s="70"/>
    </row>
    <row r="38" spans="1:13" ht="16.5">
      <c r="A38" s="507"/>
      <c r="B38" s="140"/>
      <c r="C38" s="86"/>
      <c r="D38" s="212">
        <v>0</v>
      </c>
      <c r="E38" s="193"/>
      <c r="F38" s="212">
        <v>0</v>
      </c>
      <c r="G38" s="193"/>
      <c r="H38" s="212">
        <v>0</v>
      </c>
      <c r="I38" s="193"/>
      <c r="J38" s="212">
        <v>0</v>
      </c>
      <c r="K38" s="193"/>
      <c r="L38" s="212">
        <v>3</v>
      </c>
      <c r="M38" s="179"/>
    </row>
    <row r="39" spans="1:13" ht="16.5">
      <c r="A39" s="507"/>
      <c r="B39" s="140"/>
      <c r="C39" s="86"/>
      <c r="D39" s="220" t="s">
        <v>153</v>
      </c>
      <c r="E39" s="193"/>
      <c r="F39" s="221"/>
      <c r="G39" s="193"/>
      <c r="H39" s="221"/>
      <c r="I39" s="193"/>
      <c r="J39" s="221"/>
      <c r="K39" s="193"/>
      <c r="L39" s="221"/>
      <c r="M39" s="179"/>
    </row>
    <row r="40" spans="1:13">
      <c r="A40" s="507"/>
      <c r="B40" s="139"/>
      <c r="C40" s="87"/>
      <c r="D40" s="26">
        <v>3</v>
      </c>
      <c r="E40" s="27"/>
      <c r="F40" s="27"/>
      <c r="G40" s="27"/>
      <c r="H40" s="547"/>
      <c r="I40" s="547"/>
      <c r="J40" s="184"/>
      <c r="K40" s="178"/>
      <c r="L40" s="184"/>
      <c r="M40" s="179"/>
    </row>
    <row r="41" spans="1:13" ht="18" customHeight="1">
      <c r="A41" s="507"/>
      <c r="B41" s="494" t="s">
        <v>146</v>
      </c>
      <c r="C41" s="107"/>
      <c r="D41" s="69"/>
      <c r="E41" s="24"/>
      <c r="F41" s="24"/>
      <c r="G41" s="24"/>
      <c r="H41" s="24"/>
      <c r="I41" s="24"/>
      <c r="J41" s="24"/>
      <c r="K41" s="24"/>
      <c r="L41" s="121"/>
      <c r="M41" s="122"/>
    </row>
    <row r="42" spans="1:13">
      <c r="A42" s="507"/>
      <c r="B42" s="494"/>
      <c r="C42" s="109"/>
      <c r="D42" s="39" t="s">
        <v>84</v>
      </c>
      <c r="E42" s="40" t="s">
        <v>85</v>
      </c>
      <c r="F42" s="520" t="s">
        <v>154</v>
      </c>
      <c r="G42" s="521"/>
      <c r="H42" s="521"/>
      <c r="I42" s="521"/>
      <c r="J42" s="521"/>
      <c r="K42" s="110" t="s">
        <v>260</v>
      </c>
      <c r="L42" s="522"/>
      <c r="M42" s="523"/>
    </row>
    <row r="43" spans="1:13">
      <c r="A43" s="507"/>
      <c r="B43" s="494"/>
      <c r="C43" s="109"/>
      <c r="D43" s="111"/>
      <c r="E43" s="20" t="s">
        <v>722</v>
      </c>
      <c r="F43" s="520"/>
      <c r="G43" s="521"/>
      <c r="H43" s="521"/>
      <c r="I43" s="521"/>
      <c r="J43" s="521"/>
      <c r="K43" s="27"/>
      <c r="L43" s="524"/>
      <c r="M43" s="525"/>
    </row>
    <row r="44" spans="1:13">
      <c r="A44" s="507"/>
      <c r="B44" s="495"/>
      <c r="C44" s="112"/>
      <c r="D44" s="113"/>
      <c r="E44" s="113"/>
      <c r="F44" s="113"/>
      <c r="G44" s="113"/>
      <c r="H44" s="113"/>
      <c r="I44" s="113"/>
      <c r="J44" s="113"/>
      <c r="K44" s="113"/>
      <c r="L44" s="27"/>
      <c r="M44" s="108"/>
    </row>
    <row r="45" spans="1:13" ht="96" customHeight="1">
      <c r="A45" s="507"/>
      <c r="B45" s="137" t="s">
        <v>115</v>
      </c>
      <c r="C45" s="509" t="s">
        <v>795</v>
      </c>
      <c r="D45" s="510"/>
      <c r="E45" s="510"/>
      <c r="F45" s="510"/>
      <c r="G45" s="510"/>
      <c r="H45" s="510"/>
      <c r="I45" s="510"/>
      <c r="J45" s="510"/>
      <c r="K45" s="510"/>
      <c r="L45" s="510"/>
      <c r="M45" s="526"/>
    </row>
    <row r="46" spans="1:13" ht="60.75" customHeight="1">
      <c r="A46" s="507"/>
      <c r="B46" s="137" t="s">
        <v>116</v>
      </c>
      <c r="C46" s="509" t="s">
        <v>796</v>
      </c>
      <c r="D46" s="510"/>
      <c r="E46" s="510"/>
      <c r="F46" s="510"/>
      <c r="G46" s="510"/>
      <c r="H46" s="510"/>
      <c r="I46" s="510"/>
      <c r="J46" s="510"/>
      <c r="K46" s="510"/>
      <c r="L46" s="510"/>
      <c r="M46" s="526"/>
    </row>
    <row r="47" spans="1:13">
      <c r="A47" s="507"/>
      <c r="B47" s="137" t="s">
        <v>117</v>
      </c>
      <c r="C47" s="131"/>
      <c r="D47" s="132"/>
      <c r="E47" s="132"/>
      <c r="F47" s="132"/>
      <c r="G47" s="132"/>
      <c r="H47" s="132"/>
      <c r="I47" s="132"/>
      <c r="J47" s="132"/>
      <c r="K47" s="132"/>
      <c r="L47" s="132"/>
      <c r="M47" s="133"/>
    </row>
    <row r="48" spans="1:13">
      <c r="A48" s="508"/>
      <c r="B48" s="137" t="s">
        <v>118</v>
      </c>
      <c r="C48" s="131"/>
      <c r="D48" s="132"/>
      <c r="E48" s="132"/>
      <c r="F48" s="132"/>
      <c r="G48" s="132"/>
      <c r="H48" s="132"/>
      <c r="I48" s="132"/>
      <c r="J48" s="132"/>
      <c r="K48" s="132"/>
      <c r="L48" s="132"/>
      <c r="M48" s="133"/>
    </row>
    <row r="49" spans="1:13" ht="15.75" customHeight="1">
      <c r="A49" s="515" t="s">
        <v>158</v>
      </c>
      <c r="B49" s="141" t="s">
        <v>119</v>
      </c>
      <c r="C49" s="535" t="s">
        <v>744</v>
      </c>
      <c r="D49" s="536"/>
      <c r="E49" s="536"/>
      <c r="F49" s="536"/>
      <c r="G49" s="536"/>
      <c r="H49" s="536"/>
      <c r="I49" s="536"/>
      <c r="J49" s="536"/>
      <c r="K49" s="536"/>
      <c r="L49" s="536"/>
      <c r="M49" s="537"/>
    </row>
    <row r="50" spans="1:13">
      <c r="A50" s="516"/>
      <c r="B50" s="141" t="s">
        <v>120</v>
      </c>
      <c r="C50" s="535" t="s">
        <v>745</v>
      </c>
      <c r="D50" s="536"/>
      <c r="E50" s="536"/>
      <c r="F50" s="536"/>
      <c r="G50" s="536"/>
      <c r="H50" s="536"/>
      <c r="I50" s="536"/>
      <c r="J50" s="536"/>
      <c r="K50" s="536"/>
      <c r="L50" s="536"/>
      <c r="M50" s="537"/>
    </row>
    <row r="51" spans="1:13">
      <c r="A51" s="516"/>
      <c r="B51" s="141" t="s">
        <v>121</v>
      </c>
      <c r="C51" s="535" t="s">
        <v>726</v>
      </c>
      <c r="D51" s="536"/>
      <c r="E51" s="536"/>
      <c r="F51" s="536"/>
      <c r="G51" s="536"/>
      <c r="H51" s="536"/>
      <c r="I51" s="536"/>
      <c r="J51" s="536"/>
      <c r="K51" s="536"/>
      <c r="L51" s="536"/>
      <c r="M51" s="537"/>
    </row>
    <row r="52" spans="1:13" ht="15.75" customHeight="1">
      <c r="A52" s="516"/>
      <c r="B52" s="142" t="s">
        <v>122</v>
      </c>
      <c r="C52" s="535" t="s">
        <v>727</v>
      </c>
      <c r="D52" s="536"/>
      <c r="E52" s="536"/>
      <c r="F52" s="536"/>
      <c r="G52" s="536"/>
      <c r="H52" s="536"/>
      <c r="I52" s="536"/>
      <c r="J52" s="536"/>
      <c r="K52" s="536"/>
      <c r="L52" s="536"/>
      <c r="M52" s="537"/>
    </row>
    <row r="53" spans="1:13" ht="15.75" customHeight="1">
      <c r="A53" s="516"/>
      <c r="B53" s="141" t="s">
        <v>123</v>
      </c>
      <c r="C53" s="535" t="s">
        <v>448</v>
      </c>
      <c r="D53" s="536"/>
      <c r="E53" s="536"/>
      <c r="F53" s="536"/>
      <c r="G53" s="536"/>
      <c r="H53" s="536"/>
      <c r="I53" s="536"/>
      <c r="J53" s="536"/>
      <c r="K53" s="536"/>
      <c r="L53" s="536"/>
      <c r="M53" s="537"/>
    </row>
    <row r="54" spans="1:13" ht="16.5" thickBot="1">
      <c r="A54" s="527"/>
      <c r="B54" s="141" t="s">
        <v>124</v>
      </c>
      <c r="C54" s="535" t="s">
        <v>728</v>
      </c>
      <c r="D54" s="536"/>
      <c r="E54" s="536"/>
      <c r="F54" s="536"/>
      <c r="G54" s="536"/>
      <c r="H54" s="536"/>
      <c r="I54" s="536"/>
      <c r="J54" s="536"/>
      <c r="K54" s="536"/>
      <c r="L54" s="536"/>
      <c r="M54" s="537"/>
    </row>
    <row r="55" spans="1:13" ht="15.75" customHeight="1">
      <c r="A55" s="515" t="s">
        <v>180</v>
      </c>
      <c r="B55" s="143" t="s">
        <v>149</v>
      </c>
      <c r="C55" s="517"/>
      <c r="D55" s="518"/>
      <c r="E55" s="518"/>
      <c r="F55" s="518"/>
      <c r="G55" s="518"/>
      <c r="H55" s="518"/>
      <c r="I55" s="518"/>
      <c r="J55" s="518"/>
      <c r="K55" s="518"/>
      <c r="L55" s="518"/>
      <c r="M55" s="519"/>
    </row>
    <row r="56" spans="1:13" ht="30" customHeight="1">
      <c r="A56" s="516"/>
      <c r="B56" s="143" t="s">
        <v>150</v>
      </c>
      <c r="C56" s="517"/>
      <c r="D56" s="518"/>
      <c r="E56" s="518"/>
      <c r="F56" s="518"/>
      <c r="G56" s="518"/>
      <c r="H56" s="518"/>
      <c r="I56" s="518"/>
      <c r="J56" s="518"/>
      <c r="K56" s="518"/>
      <c r="L56" s="518"/>
      <c r="M56" s="519"/>
    </row>
    <row r="57" spans="1:13" ht="30" customHeight="1" thickBot="1">
      <c r="A57" s="516"/>
      <c r="B57" s="144" t="s">
        <v>6</v>
      </c>
      <c r="C57" s="517"/>
      <c r="D57" s="518"/>
      <c r="E57" s="518"/>
      <c r="F57" s="518"/>
      <c r="G57" s="518"/>
      <c r="H57" s="518"/>
      <c r="I57" s="518"/>
      <c r="J57" s="518"/>
      <c r="K57" s="518"/>
      <c r="L57" s="518"/>
      <c r="M57" s="519"/>
    </row>
    <row r="58" spans="1:13" ht="16.5" thickBot="1">
      <c r="A58" s="135" t="s">
        <v>125</v>
      </c>
      <c r="B58" s="145"/>
      <c r="C58" s="511"/>
      <c r="D58" s="512"/>
      <c r="E58" s="512"/>
      <c r="F58" s="512"/>
      <c r="G58" s="512"/>
      <c r="H58" s="512"/>
      <c r="I58" s="512"/>
      <c r="J58" s="512"/>
      <c r="K58" s="512"/>
      <c r="L58" s="512"/>
      <c r="M58" s="513"/>
    </row>
  </sheetData>
  <mergeCells count="39">
    <mergeCell ref="C58:M58"/>
    <mergeCell ref="A12:A48"/>
    <mergeCell ref="B13:B19"/>
    <mergeCell ref="B20:B23"/>
    <mergeCell ref="B27:B29"/>
    <mergeCell ref="A55:A57"/>
    <mergeCell ref="A49:A54"/>
    <mergeCell ref="C49:M49"/>
    <mergeCell ref="C50:M50"/>
    <mergeCell ref="C51:M51"/>
    <mergeCell ref="C52:M52"/>
    <mergeCell ref="C53:M53"/>
    <mergeCell ref="C54:M54"/>
    <mergeCell ref="C46:M46"/>
    <mergeCell ref="C45:M45"/>
    <mergeCell ref="C55:M55"/>
    <mergeCell ref="C56:M56"/>
    <mergeCell ref="C57:M57"/>
    <mergeCell ref="C11:M11"/>
    <mergeCell ref="B41:B44"/>
    <mergeCell ref="F42:F43"/>
    <mergeCell ref="G42:J43"/>
    <mergeCell ref="L42:M43"/>
    <mergeCell ref="C12:H12"/>
    <mergeCell ref="H40:I40"/>
    <mergeCell ref="A2:A11"/>
    <mergeCell ref="C2:M2"/>
    <mergeCell ref="C3:M3"/>
    <mergeCell ref="F4:G4"/>
    <mergeCell ref="C5:M5"/>
    <mergeCell ref="C7:D7"/>
    <mergeCell ref="I7:M7"/>
    <mergeCell ref="B8:B10"/>
    <mergeCell ref="C9:D9"/>
    <mergeCell ref="E9:G9"/>
    <mergeCell ref="I9:J9"/>
    <mergeCell ref="C10:D10"/>
    <mergeCell ref="F10:G10"/>
    <mergeCell ref="I10:J10"/>
  </mergeCells>
  <dataValidations count="5">
    <dataValidation allowBlank="1" showInputMessage="1" showErrorMessage="1" prompt="Si corresponde a un indicador del PDD, identifique el código de la meta el cual se encuentra en el listado de indicadores del plan que se encuentra en la caja de herramientas._x000a__x000a_" sqref="F4"/>
    <dataValidation type="list" allowBlank="1" showInputMessage="1" showErrorMessage="1" sqref="I7:M7">
      <formula1>INDIRECT($C$7)</formula1>
    </dataValidation>
    <dataValidation allowBlank="1" showInputMessage="1" showErrorMessage="1" prompt="Determine si el indicador responde a un enfoque (Derechos Humanos, Género, Diferencial, Poblacional, Ambiental y Territorial). Si responde a más de enfoque separelos por ;" sqref="B12"/>
    <dataValidation allowBlank="1" showInputMessage="1" showErrorMessage="1" prompt="Seleccione de la lista desplegable" sqref="B4 B7 H7"/>
    <dataValidation allowBlank="1" showInputMessage="1" showErrorMessage="1" prompt="Incluir una ficha por cada indicador, ya sea de producto o de resultado" sqref="B1"/>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[1]Desplegables!#REF!</xm:f>
          </x14:formula1>
          <xm:sqref>C4 C7 G42:J43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31</vt:i4>
      </vt:variant>
    </vt:vector>
  </HeadingPairs>
  <TitlesOfParts>
    <vt:vector size="43" baseType="lpstr">
      <vt:lpstr>Plan de acción</vt:lpstr>
      <vt:lpstr>Ficha IR 1.1.</vt:lpstr>
      <vt:lpstr>Ficha IR 1.2.</vt:lpstr>
      <vt:lpstr>Ficha IR 2.1.</vt:lpstr>
      <vt:lpstr>Ficha IR 2.2.A.</vt:lpstr>
      <vt:lpstr>Ficha IR 2.2.B.</vt:lpstr>
      <vt:lpstr>Ficha IR 3.1.</vt:lpstr>
      <vt:lpstr>Ficha IR 3.2.</vt:lpstr>
      <vt:lpstr>Ficha IR 3.3.</vt:lpstr>
      <vt:lpstr>Ficha IR 3.4.</vt:lpstr>
      <vt:lpstr>Desplegables</vt:lpstr>
      <vt:lpstr> Instructivo ficha técnica</vt:lpstr>
      <vt:lpstr>Acciónporelclima</vt:lpstr>
      <vt:lpstr>Agualimpiaysaneamiento</vt:lpstr>
      <vt:lpstr>Ambiente</vt:lpstr>
      <vt:lpstr>Ciudadesycomunidadessostenibles</vt:lpstr>
      <vt:lpstr>CulturaRecreaciónyDeporte</vt:lpstr>
      <vt:lpstr>DesarrolloEconómicoIndustriayTurismo</vt:lpstr>
      <vt:lpstr>Educación</vt:lpstr>
      <vt:lpstr>Educacióndecalidad</vt:lpstr>
      <vt:lpstr>Energíaasequibleynocontaminante</vt:lpstr>
      <vt:lpstr>Findelapobreza</vt:lpstr>
      <vt:lpstr>GestiónJurídica</vt:lpstr>
      <vt:lpstr>GestiónPública</vt:lpstr>
      <vt:lpstr>Gobierno</vt:lpstr>
      <vt:lpstr>Hábitat</vt:lpstr>
      <vt:lpstr>Hacienda</vt:lpstr>
      <vt:lpstr>Hambrecero</vt:lpstr>
      <vt:lpstr>Igualdaddegénero</vt:lpstr>
      <vt:lpstr>Industriainnovacióneinfraestructura</vt:lpstr>
      <vt:lpstr>IntegraciónSocial</vt:lpstr>
      <vt:lpstr>Movilidad</vt:lpstr>
      <vt:lpstr>Mujer</vt:lpstr>
      <vt:lpstr>Pazjusticiaeinstitucionessólidas</vt:lpstr>
      <vt:lpstr>Planeación</vt:lpstr>
      <vt:lpstr>Producciónyconsumoresponsables</vt:lpstr>
      <vt:lpstr>Reduccióndelasdesigualdades</vt:lpstr>
      <vt:lpstr>Salud</vt:lpstr>
      <vt:lpstr>Saludybienestar</vt:lpstr>
      <vt:lpstr>SeguridadConvivenciayJusticia</vt:lpstr>
      <vt:lpstr>Trabajodecenteycrecimientoeconómico</vt:lpstr>
      <vt:lpstr>Vidadeecosistemasterrestres</vt:lpstr>
      <vt:lpstr>Vidasubmarina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Alarcón</dc:creator>
  <cp:lastModifiedBy>Anónimo</cp:lastModifiedBy>
  <dcterms:created xsi:type="dcterms:W3CDTF">2017-05-26T20:37:49Z</dcterms:created>
  <dcterms:modified xsi:type="dcterms:W3CDTF">2020-01-13T14:48:35Z</dcterms:modified>
</cp:coreProperties>
</file>