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LINA\OAP\03 - VIGENCIA 2022\PLAN DE ACCIÓN INSTITUCIONAL 2022\SEGUIMIENTOS PLAN DE ACCION INSTITUCIONAL\"/>
    </mc:Choice>
  </mc:AlternateContent>
  <xr:revisionPtr revIDLastSave="0" documentId="13_ncr:1_{6F1EAE5E-44E4-4D81-BC6D-AA3C01F7915D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PORTADA" sheetId="7" r:id="rId1"/>
    <sheet name="SEGUIMIENTO I TRIMESTRE 2022" sheetId="4" state="hidden" r:id="rId2"/>
    <sheet name="SEGUIMIENTO II TRIMESTRE 2022" sheetId="9" r:id="rId3"/>
    <sheet name="SEGUIMIENTO" sheetId="6" state="hidden" r:id="rId4"/>
  </sheets>
  <definedNames>
    <definedName name="_xlnm._FilterDatabase" localSheetId="3" hidden="1">SEGUIMIENTO!$B$8:$AJ$11</definedName>
    <definedName name="_xlnm._FilterDatabase" localSheetId="1" hidden="1">'SEGUIMIENTO I TRIMESTRE 2022'!$B$8:$N$48</definedName>
    <definedName name="_xlnm._FilterDatabase" localSheetId="2" hidden="1">'SEGUIMIENTO II TRIMESTRE 2022'!$B$8:$AC$48</definedName>
    <definedName name="_xlnm.Print_Area" localSheetId="0">PORTADA!$A$1:$I$52</definedName>
    <definedName name="_xlnm.Print_Area" localSheetId="3">SEGUIMIENTO!$A$2:$AK$16</definedName>
    <definedName name="_xlnm.Print_Area" localSheetId="1">'SEGUIMIENTO I TRIMESTRE 2022'!$A$1:$AC$53</definedName>
    <definedName name="_xlnm.Print_Area" localSheetId="2">'SEGUIMIENTO II TRIMESTRE 2022'!$A$1:$AR$53</definedName>
    <definedName name="_xlnm.Print_Titles" localSheetId="1">'SEGUIMIENTO I TRIMESTRE 2022'!$1:$9</definedName>
    <definedName name="_xlnm.Print_Titles" localSheetId="2">'SEGUIMIENTO II TRIMESTRE 2022'!$1:$9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8" i="9" l="1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3" i="9"/>
  <c r="Q22" i="9"/>
  <c r="Q21" i="9"/>
  <c r="Q20" i="9"/>
  <c r="Q15" i="9"/>
  <c r="Q12" i="9"/>
  <c r="Q10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3" i="9"/>
  <c r="M22" i="9"/>
  <c r="M21" i="9"/>
  <c r="M20" i="9"/>
  <c r="M15" i="9"/>
  <c r="M12" i="9"/>
  <c r="M10" i="9"/>
  <c r="AR35" i="9" l="1"/>
  <c r="AR33" i="9"/>
  <c r="AU32" i="9"/>
  <c r="AU31" i="9"/>
  <c r="AR30" i="9"/>
  <c r="AR48" i="9"/>
  <c r="AU43" i="9"/>
  <c r="AR41" i="9"/>
  <c r="AU39" i="9"/>
  <c r="AU28" i="9"/>
  <c r="AV28" i="9" s="1"/>
  <c r="AR27" i="9"/>
  <c r="AR26" i="9"/>
  <c r="AR10" i="9"/>
  <c r="AU48" i="9"/>
  <c r="AT48" i="9"/>
  <c r="AU47" i="9"/>
  <c r="AT47" i="9"/>
  <c r="AU46" i="9"/>
  <c r="AT46" i="9"/>
  <c r="AU45" i="9"/>
  <c r="AV45" i="9" s="1"/>
  <c r="AT45" i="9"/>
  <c r="AU44" i="9"/>
  <c r="AV44" i="9" s="1"/>
  <c r="AT44" i="9"/>
  <c r="AT43" i="9"/>
  <c r="AU42" i="9"/>
  <c r="AT42" i="9"/>
  <c r="AT41" i="9"/>
  <c r="AU40" i="9"/>
  <c r="AV40" i="9" s="1"/>
  <c r="AT40" i="9"/>
  <c r="AT39" i="9"/>
  <c r="AU38" i="9"/>
  <c r="AT38" i="9"/>
  <c r="AU37" i="9"/>
  <c r="AT37" i="9"/>
  <c r="AU36" i="9"/>
  <c r="AT36" i="9"/>
  <c r="AV36" i="9" s="1"/>
  <c r="AT35" i="9"/>
  <c r="AU34" i="9"/>
  <c r="AT34" i="9"/>
  <c r="AT33" i="9"/>
  <c r="AT32" i="9"/>
  <c r="AT31" i="9"/>
  <c r="AT30" i="9"/>
  <c r="AV29" i="9"/>
  <c r="AU29" i="9"/>
  <c r="AT29" i="9"/>
  <c r="AT28" i="9"/>
  <c r="AT27" i="9"/>
  <c r="AT26" i="9"/>
  <c r="AT25" i="9"/>
  <c r="AU24" i="9"/>
  <c r="AT24" i="9"/>
  <c r="AU23" i="9"/>
  <c r="AT23" i="9"/>
  <c r="AU22" i="9"/>
  <c r="AV22" i="9" s="1"/>
  <c r="AT22" i="9"/>
  <c r="AU21" i="9"/>
  <c r="AV21" i="9" s="1"/>
  <c r="AT21" i="9"/>
  <c r="AU20" i="9"/>
  <c r="AT20" i="9"/>
  <c r="AU19" i="9"/>
  <c r="AT19" i="9"/>
  <c r="AU18" i="9"/>
  <c r="AV18" i="9" s="1"/>
  <c r="AT18" i="9"/>
  <c r="AU17" i="9"/>
  <c r="AV17" i="9" s="1"/>
  <c r="AT17" i="9"/>
  <c r="AU16" i="9"/>
  <c r="AT16" i="9"/>
  <c r="AU15" i="9"/>
  <c r="AT15" i="9"/>
  <c r="AU14" i="9"/>
  <c r="AT14" i="9"/>
  <c r="AU13" i="9"/>
  <c r="AV13" i="9" s="1"/>
  <c r="AT13" i="9"/>
  <c r="AU12" i="9"/>
  <c r="AT12" i="9"/>
  <c r="AQ48" i="9"/>
  <c r="AR47" i="9"/>
  <c r="AQ47" i="9"/>
  <c r="AR46" i="9"/>
  <c r="AQ46" i="9"/>
  <c r="AR45" i="9"/>
  <c r="AQ45" i="9"/>
  <c r="AR44" i="9"/>
  <c r="AQ44" i="9"/>
  <c r="AQ43" i="9"/>
  <c r="AR42" i="9"/>
  <c r="AQ42" i="9"/>
  <c r="AQ41" i="9"/>
  <c r="AR40" i="9"/>
  <c r="AQ40" i="9"/>
  <c r="AQ39" i="9"/>
  <c r="AR38" i="9"/>
  <c r="AQ38" i="9"/>
  <c r="AR37" i="9"/>
  <c r="AQ37" i="9"/>
  <c r="AR36" i="9"/>
  <c r="AQ36" i="9"/>
  <c r="AQ35" i="9"/>
  <c r="AR34" i="9"/>
  <c r="AQ34" i="9"/>
  <c r="AQ33" i="9"/>
  <c r="AQ32" i="9"/>
  <c r="AQ31" i="9"/>
  <c r="AQ30" i="9"/>
  <c r="AR29" i="9"/>
  <c r="AQ29" i="9"/>
  <c r="AQ28" i="9"/>
  <c r="AQ27" i="9"/>
  <c r="AQ26" i="9"/>
  <c r="AR25" i="9"/>
  <c r="AQ25" i="9"/>
  <c r="AR24" i="9"/>
  <c r="AQ24" i="9"/>
  <c r="AR23" i="9"/>
  <c r="AQ23" i="9"/>
  <c r="AR22" i="9"/>
  <c r="AQ22" i="9"/>
  <c r="AR21" i="9"/>
  <c r="AQ21" i="9"/>
  <c r="AR20" i="9"/>
  <c r="AQ20" i="9"/>
  <c r="AR19" i="9"/>
  <c r="AQ19" i="9"/>
  <c r="AR18" i="9"/>
  <c r="AQ18" i="9"/>
  <c r="AR17" i="9"/>
  <c r="AQ17" i="9"/>
  <c r="AR16" i="9"/>
  <c r="AQ16" i="9"/>
  <c r="AR15" i="9"/>
  <c r="AQ15" i="9"/>
  <c r="AR14" i="9"/>
  <c r="AQ14" i="9"/>
  <c r="AR13" i="9"/>
  <c r="AQ13" i="9"/>
  <c r="AR12" i="9"/>
  <c r="AQ12" i="9"/>
  <c r="AR11" i="9"/>
  <c r="AQ11" i="9"/>
  <c r="AQ10" i="9"/>
  <c r="AF25" i="9"/>
  <c r="AU25" i="9" s="1"/>
  <c r="AV25" i="9" s="1"/>
  <c r="AV24" i="9" l="1"/>
  <c r="AV14" i="9"/>
  <c r="AV37" i="9"/>
  <c r="AV38" i="9"/>
  <c r="AV15" i="9"/>
  <c r="AV19" i="9"/>
  <c r="AV48" i="9"/>
  <c r="AV20" i="9"/>
  <c r="AV31" i="9"/>
  <c r="AV46" i="9"/>
  <c r="AV32" i="9"/>
  <c r="AV39" i="9"/>
  <c r="AV16" i="9"/>
  <c r="AV23" i="9"/>
  <c r="AV34" i="9"/>
  <c r="AV47" i="9"/>
  <c r="AV42" i="9"/>
  <c r="AV43" i="9"/>
  <c r="AU35" i="9"/>
  <c r="AV35" i="9" s="1"/>
  <c r="AU33" i="9"/>
  <c r="AV33" i="9" s="1"/>
  <c r="AR32" i="9"/>
  <c r="AR31" i="9"/>
  <c r="AU30" i="9"/>
  <c r="AV30" i="9" s="1"/>
  <c r="AR43" i="9"/>
  <c r="AU41" i="9"/>
  <c r="AV41" i="9" s="1"/>
  <c r="AR39" i="9"/>
  <c r="AR28" i="9"/>
  <c r="AU27" i="9"/>
  <c r="AV27" i="9" s="1"/>
  <c r="AU26" i="9"/>
  <c r="AV26" i="9" s="1"/>
  <c r="AT10" i="9"/>
  <c r="AV12" i="9" l="1"/>
  <c r="AS48" i="9" l="1"/>
  <c r="AO48" i="9"/>
  <c r="AK48" i="9"/>
  <c r="AG48" i="9"/>
  <c r="AC48" i="9"/>
  <c r="AS47" i="9"/>
  <c r="AO47" i="9"/>
  <c r="AK47" i="9"/>
  <c r="AG47" i="9"/>
  <c r="AC47" i="9"/>
  <c r="AS46" i="9"/>
  <c r="AO46" i="9"/>
  <c r="AK46" i="9"/>
  <c r="AG46" i="9"/>
  <c r="AC46" i="9"/>
  <c r="AS45" i="9"/>
  <c r="AO45" i="9"/>
  <c r="AK45" i="9"/>
  <c r="AG45" i="9"/>
  <c r="AC45" i="9"/>
  <c r="AS44" i="9"/>
  <c r="AO44" i="9"/>
  <c r="AK44" i="9"/>
  <c r="AG44" i="9"/>
  <c r="AC44" i="9"/>
  <c r="AS43" i="9"/>
  <c r="AO43" i="9"/>
  <c r="AK43" i="9"/>
  <c r="AG43" i="9"/>
  <c r="AC43" i="9"/>
  <c r="AS42" i="9"/>
  <c r="AO42" i="9"/>
  <c r="AK42" i="9"/>
  <c r="AG42" i="9"/>
  <c r="AC42" i="9"/>
  <c r="AS41" i="9"/>
  <c r="AO41" i="9"/>
  <c r="AK41" i="9"/>
  <c r="AG41" i="9"/>
  <c r="AC41" i="9"/>
  <c r="AS40" i="9"/>
  <c r="AO40" i="9"/>
  <c r="AK40" i="9"/>
  <c r="AG40" i="9"/>
  <c r="AC40" i="9"/>
  <c r="AS39" i="9"/>
  <c r="AO39" i="9"/>
  <c r="AK39" i="9"/>
  <c r="AG39" i="9"/>
  <c r="AC39" i="9"/>
  <c r="AS38" i="9"/>
  <c r="AO38" i="9"/>
  <c r="AK38" i="9"/>
  <c r="AG38" i="9"/>
  <c r="AC38" i="9"/>
  <c r="AS37" i="9"/>
  <c r="AO37" i="9"/>
  <c r="AK37" i="9"/>
  <c r="AG37" i="9"/>
  <c r="AC37" i="9"/>
  <c r="AS36" i="9"/>
  <c r="AO36" i="9"/>
  <c r="AK36" i="9"/>
  <c r="AG36" i="9"/>
  <c r="AC36" i="9"/>
  <c r="AS35" i="9"/>
  <c r="AO35" i="9"/>
  <c r="AK35" i="9"/>
  <c r="AG35" i="9"/>
  <c r="AC35" i="9"/>
  <c r="AS34" i="9"/>
  <c r="AO34" i="9"/>
  <c r="AK34" i="9"/>
  <c r="AG34" i="9"/>
  <c r="AC34" i="9"/>
  <c r="AS33" i="9"/>
  <c r="AO33" i="9"/>
  <c r="AK33" i="9"/>
  <c r="AG33" i="9"/>
  <c r="AC33" i="9"/>
  <c r="AS32" i="9"/>
  <c r="AO32" i="9"/>
  <c r="AK32" i="9"/>
  <c r="AG32" i="9"/>
  <c r="AC32" i="9"/>
  <c r="AS31" i="9"/>
  <c r="AO31" i="9"/>
  <c r="AK31" i="9"/>
  <c r="AG31" i="9"/>
  <c r="AC31" i="9"/>
  <c r="AS30" i="9"/>
  <c r="AO30" i="9"/>
  <c r="AK30" i="9"/>
  <c r="AG30" i="9"/>
  <c r="AC30" i="9"/>
  <c r="AS29" i="9"/>
  <c r="AO29" i="9"/>
  <c r="AK29" i="9"/>
  <c r="AG29" i="9"/>
  <c r="AC29" i="9"/>
  <c r="AS28" i="9"/>
  <c r="AO28" i="9"/>
  <c r="AK28" i="9"/>
  <c r="AG28" i="9"/>
  <c r="AC28" i="9"/>
  <c r="AS27" i="9"/>
  <c r="AO27" i="9"/>
  <c r="AK27" i="9"/>
  <c r="AG27" i="9"/>
  <c r="AC27" i="9"/>
  <c r="AS26" i="9"/>
  <c r="AO26" i="9"/>
  <c r="AK26" i="9"/>
  <c r="AG26" i="9"/>
  <c r="AC26" i="9"/>
  <c r="AS25" i="9"/>
  <c r="AO25" i="9"/>
  <c r="AK25" i="9"/>
  <c r="AG25" i="9"/>
  <c r="AS24" i="9"/>
  <c r="AO24" i="9"/>
  <c r="AK24" i="9"/>
  <c r="AG24" i="9"/>
  <c r="AC24" i="9"/>
  <c r="AS23" i="9"/>
  <c r="AO23" i="9"/>
  <c r="AK23" i="9"/>
  <c r="AG23" i="9"/>
  <c r="AC23" i="9"/>
  <c r="AS22" i="9"/>
  <c r="AO22" i="9"/>
  <c r="AK22" i="9"/>
  <c r="AG22" i="9"/>
  <c r="AC22" i="9"/>
  <c r="AS21" i="9"/>
  <c r="AO21" i="9"/>
  <c r="AK21" i="9"/>
  <c r="AG21" i="9"/>
  <c r="AC21" i="9"/>
  <c r="AS20" i="9"/>
  <c r="AO20" i="9"/>
  <c r="AK20" i="9"/>
  <c r="AG20" i="9"/>
  <c r="AC20" i="9"/>
  <c r="AS19" i="9"/>
  <c r="AO19" i="9"/>
  <c r="AK19" i="9"/>
  <c r="AG19" i="9"/>
  <c r="AC19" i="9"/>
  <c r="AS18" i="9"/>
  <c r="AO18" i="9"/>
  <c r="AK18" i="9"/>
  <c r="AG18" i="9"/>
  <c r="AC18" i="9"/>
  <c r="AS17" i="9"/>
  <c r="AO17" i="9"/>
  <c r="AK17" i="9"/>
  <c r="AG17" i="9"/>
  <c r="AC17" i="9"/>
  <c r="AO16" i="9"/>
  <c r="AK16" i="9"/>
  <c r="AS15" i="9"/>
  <c r="AO15" i="9"/>
  <c r="AK15" i="9"/>
  <c r="AG15" i="9"/>
  <c r="AC15" i="9"/>
  <c r="AS14" i="9"/>
  <c r="AO14" i="9"/>
  <c r="AK14" i="9"/>
  <c r="AG14" i="9"/>
  <c r="AC14" i="9"/>
  <c r="AS13" i="9"/>
  <c r="AO13" i="9"/>
  <c r="AK13" i="9"/>
  <c r="AG13" i="9"/>
  <c r="AC13" i="9"/>
  <c r="AS12" i="9"/>
  <c r="AO12" i="9"/>
  <c r="AK12" i="9"/>
  <c r="AG12" i="9"/>
  <c r="AC12" i="9"/>
  <c r="AS11" i="9"/>
  <c r="AO11" i="9"/>
  <c r="AK11" i="9"/>
  <c r="AG11" i="9"/>
  <c r="AC11" i="9"/>
  <c r="AU10" i="9"/>
  <c r="AO10" i="9"/>
  <c r="AK10" i="9"/>
  <c r="AG10" i="9"/>
  <c r="AC10" i="9"/>
  <c r="AV10" i="9" l="1"/>
  <c r="AS10" i="9"/>
  <c r="AE13" i="4"/>
  <c r="AF13" i="4"/>
  <c r="AE14" i="4"/>
  <c r="AF14" i="4"/>
  <c r="AE15" i="4"/>
  <c r="AF15" i="4"/>
  <c r="AE16" i="4"/>
  <c r="AF16" i="4"/>
  <c r="AE17" i="4"/>
  <c r="AF17" i="4"/>
  <c r="AE18" i="4"/>
  <c r="AF18" i="4"/>
  <c r="AE19" i="4"/>
  <c r="AF19" i="4"/>
  <c r="AE20" i="4"/>
  <c r="AF20" i="4"/>
  <c r="AE21" i="4"/>
  <c r="AF21" i="4"/>
  <c r="AE22" i="4"/>
  <c r="AF22" i="4"/>
  <c r="AE23" i="4"/>
  <c r="AF23" i="4"/>
  <c r="AE24" i="4"/>
  <c r="AF24" i="4"/>
  <c r="AE25" i="4"/>
  <c r="AF25" i="4"/>
  <c r="AE26" i="4"/>
  <c r="AF26" i="4"/>
  <c r="AE27" i="4"/>
  <c r="AF27" i="4"/>
  <c r="AE28" i="4"/>
  <c r="AF28" i="4"/>
  <c r="AE29" i="4"/>
  <c r="AF29" i="4"/>
  <c r="AE30" i="4"/>
  <c r="AF30" i="4"/>
  <c r="AE31" i="4"/>
  <c r="AF31" i="4"/>
  <c r="AE32" i="4"/>
  <c r="AF32" i="4"/>
  <c r="AE33" i="4"/>
  <c r="AF33" i="4"/>
  <c r="AE34" i="4"/>
  <c r="AF34" i="4"/>
  <c r="AE35" i="4"/>
  <c r="AF35" i="4"/>
  <c r="AE36" i="4"/>
  <c r="AF36" i="4"/>
  <c r="AE37" i="4"/>
  <c r="AF37" i="4"/>
  <c r="AE38" i="4"/>
  <c r="AF38" i="4"/>
  <c r="AE39" i="4"/>
  <c r="AF39" i="4"/>
  <c r="AE40" i="4"/>
  <c r="AF40" i="4"/>
  <c r="AE41" i="4"/>
  <c r="AF41" i="4"/>
  <c r="AE42" i="4"/>
  <c r="AF42" i="4"/>
  <c r="AE43" i="4"/>
  <c r="AF43" i="4"/>
  <c r="AE44" i="4"/>
  <c r="AF44" i="4"/>
  <c r="AE45" i="4"/>
  <c r="AF45" i="4"/>
  <c r="AE46" i="4"/>
  <c r="AF46" i="4"/>
  <c r="AE47" i="4"/>
  <c r="AF47" i="4"/>
  <c r="AE48" i="4"/>
  <c r="AF48" i="4"/>
  <c r="AF12" i="4"/>
  <c r="AE12" i="4"/>
  <c r="AB11" i="4" l="1"/>
  <c r="AB10" i="4"/>
  <c r="AB48" i="4"/>
  <c r="AB47" i="4"/>
  <c r="AB46" i="4"/>
  <c r="AB45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C11" i="4" l="1"/>
  <c r="AD11" i="4" s="1"/>
  <c r="AC10" i="4"/>
  <c r="AE10" i="4"/>
  <c r="AC12" i="4"/>
  <c r="AD12" i="4" s="1"/>
  <c r="AC13" i="4"/>
  <c r="AD13" i="4" s="1"/>
  <c r="AC14" i="4"/>
  <c r="AG14" i="4" s="1"/>
  <c r="AC15" i="4"/>
  <c r="AD15" i="4" s="1"/>
  <c r="AC16" i="4"/>
  <c r="AC17" i="4"/>
  <c r="AD18" i="4"/>
  <c r="AC18" i="4"/>
  <c r="AC19" i="4"/>
  <c r="AD19" i="4" s="1"/>
  <c r="AC20" i="4"/>
  <c r="AC21" i="4"/>
  <c r="AD21" i="4" s="1"/>
  <c r="AC22" i="4"/>
  <c r="AG22" i="4" s="1"/>
  <c r="AC23" i="4"/>
  <c r="AD23" i="4" s="1"/>
  <c r="AC24" i="4"/>
  <c r="AD24" i="4" s="1"/>
  <c r="AC25" i="4"/>
  <c r="AC26" i="4"/>
  <c r="AD26" i="4" s="1"/>
  <c r="AC27" i="4"/>
  <c r="AD27" i="4" s="1"/>
  <c r="AC28" i="4"/>
  <c r="AG28" i="4" s="1"/>
  <c r="AC29" i="4"/>
  <c r="AD29" i="4" s="1"/>
  <c r="AC30" i="4"/>
  <c r="AD30" i="4" s="1"/>
  <c r="AC31" i="4"/>
  <c r="AD31" i="4" s="1"/>
  <c r="AC32" i="4"/>
  <c r="AD32" i="4" s="1"/>
  <c r="AC33" i="4"/>
  <c r="AC34" i="4"/>
  <c r="AC35" i="4"/>
  <c r="AD35" i="4" s="1"/>
  <c r="AC36" i="4"/>
  <c r="AC37" i="4"/>
  <c r="AD37" i="4" s="1"/>
  <c r="AC38" i="4"/>
  <c r="AD38" i="4" s="1"/>
  <c r="AC39" i="4"/>
  <c r="AD39" i="4" s="1"/>
  <c r="AC40" i="4"/>
  <c r="AD40" i="4" s="1"/>
  <c r="AC41" i="4"/>
  <c r="AD41" i="4" s="1"/>
  <c r="AC42" i="4"/>
  <c r="AD42" i="4" s="1"/>
  <c r="AC43" i="4"/>
  <c r="AD43" i="4" s="1"/>
  <c r="AC44" i="4"/>
  <c r="AD44" i="4"/>
  <c r="AC45" i="4"/>
  <c r="AD45" i="4" s="1"/>
  <c r="AC46" i="4"/>
  <c r="AD46" i="4" s="1"/>
  <c r="AC47" i="4"/>
  <c r="AD47" i="4" s="1"/>
  <c r="AC48" i="4"/>
  <c r="AD48" i="4" s="1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10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5" i="4"/>
  <c r="N14" i="4"/>
  <c r="N13" i="4"/>
  <c r="N12" i="4"/>
  <c r="N11" i="4"/>
  <c r="N10" i="4"/>
  <c r="AG20" i="4" l="1"/>
  <c r="AG34" i="4"/>
  <c r="AG38" i="4"/>
  <c r="AG31" i="4"/>
  <c r="AD36" i="4"/>
  <c r="AD22" i="4"/>
  <c r="AG13" i="4"/>
  <c r="AG42" i="4"/>
  <c r="AD28" i="4"/>
  <c r="AD34" i="4"/>
  <c r="AG41" i="4"/>
  <c r="AG30" i="4"/>
  <c r="AG27" i="4"/>
  <c r="AD33" i="4"/>
  <c r="AG45" i="4"/>
  <c r="AG37" i="4"/>
  <c r="AG48" i="4"/>
  <c r="AG40" i="4"/>
  <c r="AG44" i="4"/>
  <c r="AG33" i="4"/>
  <c r="AG29" i="4"/>
  <c r="AG26" i="4"/>
  <c r="AG47" i="4"/>
  <c r="AG43" i="4"/>
  <c r="AG39" i="4"/>
  <c r="AG36" i="4"/>
  <c r="AG46" i="4"/>
  <c r="AG24" i="4"/>
  <c r="AG18" i="4"/>
  <c r="AG12" i="4"/>
  <c r="AG35" i="4"/>
  <c r="AG19" i="4"/>
  <c r="AG32" i="4"/>
  <c r="AD25" i="4"/>
  <c r="AG15" i="4"/>
  <c r="AG25" i="4"/>
  <c r="AD17" i="4"/>
  <c r="AD14" i="4"/>
  <c r="AG21" i="4"/>
  <c r="AD20" i="4"/>
  <c r="AG17" i="4"/>
  <c r="AF10" i="4"/>
  <c r="AG10" i="4" s="1"/>
  <c r="AG23" i="4"/>
  <c r="AD10" i="4"/>
  <c r="Y10" i="6" l="1"/>
  <c r="T10" i="6"/>
  <c r="O10" i="6"/>
  <c r="AG61" i="6" l="1"/>
  <c r="AG60" i="6"/>
  <c r="AG59" i="6"/>
  <c r="AG58" i="6"/>
  <c r="AG57" i="6"/>
  <c r="AG56" i="6"/>
  <c r="AG55" i="6"/>
  <c r="AG54" i="6"/>
  <c r="AG53" i="6"/>
  <c r="AG52" i="6"/>
  <c r="AG51" i="6"/>
  <c r="AG50" i="6"/>
  <c r="AG49" i="6"/>
  <c r="AG48" i="6"/>
  <c r="AG47" i="6"/>
  <c r="AG46" i="6"/>
  <c r="AG45" i="6"/>
  <c r="AG44" i="6"/>
  <c r="AG43" i="6"/>
  <c r="AG42" i="6"/>
  <c r="AG41" i="6"/>
  <c r="AG40" i="6"/>
  <c r="AG39" i="6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4" i="6"/>
  <c r="AG23" i="6"/>
  <c r="AG22" i="6"/>
  <c r="AG21" i="6"/>
  <c r="AG20" i="6"/>
  <c r="AG19" i="6"/>
  <c r="AG18" i="6"/>
  <c r="AG17" i="6"/>
  <c r="AG16" i="6"/>
  <c r="AG15" i="6"/>
  <c r="AG14" i="6"/>
  <c r="AG13" i="6"/>
  <c r="AG12" i="6"/>
  <c r="AG11" i="6"/>
  <c r="AG10" i="6"/>
  <c r="AH10" i="6" s="1"/>
</calcChain>
</file>

<file path=xl/sharedStrings.xml><?xml version="1.0" encoding="utf-8"?>
<sst xmlns="http://schemas.openxmlformats.org/spreadsheetml/2006/main" count="1182" uniqueCount="200">
  <si>
    <t>Proyecto de Inversión</t>
  </si>
  <si>
    <t>Proceso</t>
  </si>
  <si>
    <t>Nombre Objetivo Estratégico</t>
  </si>
  <si>
    <t>Estrategia</t>
  </si>
  <si>
    <t xml:space="preserve">Código </t>
  </si>
  <si>
    <t>Versión</t>
  </si>
  <si>
    <t>Vigencia desde</t>
  </si>
  <si>
    <t>127-FORDE-32</t>
  </si>
  <si>
    <t>Producto del plan de acción institucional</t>
  </si>
  <si>
    <t>Meta/Actividad Proyecto de Inversión</t>
  </si>
  <si>
    <t>Fecha de Inicio del Producto</t>
  </si>
  <si>
    <t>Fecha de Finalización del Producto</t>
  </si>
  <si>
    <t>Actividad</t>
  </si>
  <si>
    <t>Avance Programado</t>
  </si>
  <si>
    <t>Avance Ejecutado</t>
  </si>
  <si>
    <t>% de Avance</t>
  </si>
  <si>
    <t>Evidencias Programadas</t>
  </si>
  <si>
    <t>Avance Cualitativo</t>
  </si>
  <si>
    <t>I Seguimiento (Enero -  Marzo)</t>
  </si>
  <si>
    <t>II Seguimiento (Abril - Junio)</t>
  </si>
  <si>
    <t>III Seguimiento (Julio -  Septiembre)</t>
  </si>
  <si>
    <t>Consolidado Año</t>
  </si>
  <si>
    <t>Producto Entregado</t>
  </si>
  <si>
    <t>Avance Cualitativo Final</t>
  </si>
  <si>
    <t>I Trimestre</t>
  </si>
  <si>
    <t>II Trimestre</t>
  </si>
  <si>
    <t>III Trimestre</t>
  </si>
  <si>
    <t>IV Trimestre</t>
  </si>
  <si>
    <t>Dependencia  Responsable de la Actividad</t>
  </si>
  <si>
    <r>
      <t>PROCESO:</t>
    </r>
    <r>
      <rPr>
        <sz val="11"/>
        <color indexed="9"/>
        <rFont val="Museo Sans 300"/>
        <family val="3"/>
      </rPr>
      <t xml:space="preserve"> DIRECCIONAMIENTO ESTRATÉGICO</t>
    </r>
  </si>
  <si>
    <t>IV Seguimiento (Octubre -  Diciembre)</t>
  </si>
  <si>
    <t>Realizar el 100% del diseño, formulación, estructuración e implementación de la Escuela de espacio público.</t>
  </si>
  <si>
    <t>Plataforma WEB</t>
  </si>
  <si>
    <t>Tareas Desarrolladas / Tareas Programadas</t>
  </si>
  <si>
    <t>Indicador de Avance de la actividad</t>
  </si>
  <si>
    <t>Diseñar e implementar la plataforma Web de la Escuela del Espacio Público</t>
  </si>
  <si>
    <t>Porcentaje de Activida Acumulado</t>
  </si>
  <si>
    <t>Avance Actividad Acumulado</t>
  </si>
  <si>
    <t>Oficina de Sistemas/ SAI</t>
  </si>
  <si>
    <t>7838 – Fortalecimiento de la sostenibilidad y defensa del patrimonio inmobiliario distrital y el espacio público a cargo del DADEP en Bogotá</t>
  </si>
  <si>
    <t>1. Realizar el 100% del diseño, formulación y estructuración de la Escuela de espacio público</t>
  </si>
  <si>
    <t>Escuela de Espacio Público Implementada</t>
  </si>
  <si>
    <t>Subdirección de Administración Inmobiliaria</t>
  </si>
  <si>
    <t>Defensa del Patrimonio Inmobiliario Distrital</t>
  </si>
  <si>
    <t>3. Mejorar la coordinación interinstitucional con todas las entidades que tienen competencia en materia de espacio público, así como la comunicación con los grupos de interés y de valor.</t>
  </si>
  <si>
    <t>Cultura Ciudadana
Gestión del conocimiento
Gestión social</t>
  </si>
  <si>
    <t>1.  	Contribuir al incremento del uso, goce y disfrute del patrimonio inmobiliario distrital y el espacio público, con acceso universal a la ciudadanía</t>
  </si>
  <si>
    <t>Alianza público, privada y comunitaria</t>
  </si>
  <si>
    <t>Alianza público, privada y comunitaria
Gestión social</t>
  </si>
  <si>
    <t xml:space="preserve">Espacio Público 
Recuperado </t>
  </si>
  <si>
    <t>2. Realizar el 100% de las actividades necesarias para la administración, defensa y recuperación del patrimonio inmobiliario distrital y el espacio público a cargo del DADEP</t>
  </si>
  <si>
    <t>Portal Inmobiliario</t>
  </si>
  <si>
    <t>Administración del Patrimonio Inmobiliario Distrital</t>
  </si>
  <si>
    <t>Administración Directa de los inmubles a cargo del DADEP</t>
  </si>
  <si>
    <t>Adelantar las acciones necesarias para la administración directa relacionada con servicios públicos, administraciones de P.H., mantenimientos, entre otros</t>
  </si>
  <si>
    <t>Informes de diagnóstico</t>
  </si>
  <si>
    <t>3. Gestionar el 100% de las iniciativas públicas y/o privadas para la administración del patrimonio inmobiliario distrital y el espacio público</t>
  </si>
  <si>
    <t>4. Realizar el 100% de los diagnósticos de los Espacios Públicos objetos de defensa, administración y sostenibilidad del patrimonio inmobiliario distrital a cargo del DADEP</t>
  </si>
  <si>
    <t>Gestión del conocimiento</t>
  </si>
  <si>
    <t>Inventario General de Espacio público y Bienes Fiscales</t>
  </si>
  <si>
    <t>7861 – Implementación de la Política de Espacio Público para la generación de más y mejores áreas para encuentro, cuidado y disfrute en Bogotá</t>
  </si>
  <si>
    <t>Informe de actualización cartográfica y alfanumérica</t>
  </si>
  <si>
    <t>Documentos Técnicos</t>
  </si>
  <si>
    <t>Elaborar los documentos técnicos</t>
  </si>
  <si>
    <t>Administración y Gestión del Observatorio y la Política del Espacio Público de Bogotá</t>
  </si>
  <si>
    <t>2. Aumentar  la oferta cuantitativa, cualitativa y la equidad territorial del patrimonio inmobiliario distrital y el espacio público.</t>
  </si>
  <si>
    <t>Gestión del conocimiento
Madurez Tecnológica</t>
  </si>
  <si>
    <t>Cultura Ciudadana
Gestión del conocimiento</t>
  </si>
  <si>
    <t>Subdirección de Registro Inmobiliario</t>
  </si>
  <si>
    <t>Realizar la implementación, mantenimiento y seguimiento al Sistema de Gestión de la Entidad bajo el enfoque del modelo MIPG</t>
  </si>
  <si>
    <t>Informe FURAG</t>
  </si>
  <si>
    <t>Realizar el reporte en el formulario único reporte de avances de la Gestión-  FURAG</t>
  </si>
  <si>
    <t xml:space="preserve">Plan Estratégico de Comunicaciones </t>
  </si>
  <si>
    <t>1. Gestionar el 100 % del plan de sostenibilidad de MIPG en el marco de la normatividad legal vigente y los lineamientos expedidos por la Administración Distrital</t>
  </si>
  <si>
    <t>1. Realizar el 100% de la actualización cartográfica y los documentos normativos y legales de los predios constitutivos del Espacio Público Distrital en el sistema de información, garantizando su interoperabilidad</t>
  </si>
  <si>
    <t>2. Elaborar el 100% de los documentos técnicos derivados de la identificación jurídica, urbanistica o catastral para la titulación y saneamiento de bienes públicos</t>
  </si>
  <si>
    <t>3. Elaborar 12 documentos de investigación derivados de la batería de Indicadores de la Política Pública Distrital de Espacio Público y el Observatorio de espacio público</t>
  </si>
  <si>
    <t>Sistema de Gestión del DADEP</t>
  </si>
  <si>
    <t>7862 – Fortalecimiento de la gestión y desempeño institucional del DADEP, para un mejor servicio a la ciudadania en Bogota</t>
  </si>
  <si>
    <t>Direccionamiento Estratégico</t>
  </si>
  <si>
    <t>4. Fortalecer la capacidad institucional en el marco del Modelo Integrado de Planeación y Gestión, bajo los enfoques de una gestión orientada a resultados, la eficiencia en el manejo de recursos, la transparencia, el gobierno abierto y la participación de los grupos de interés.</t>
  </si>
  <si>
    <t>Oficina Asesora de Planeación</t>
  </si>
  <si>
    <t>Oficina de Comunicaciones</t>
  </si>
  <si>
    <t>Gestión social
Innovación administrativa</t>
  </si>
  <si>
    <t>Plan anual de Auditoría por procesos</t>
  </si>
  <si>
    <t>Informe parametrizado</t>
  </si>
  <si>
    <t>Adelantar el 100% de las actividades programadas en el Plan Anual de Auditoría por proceso, en el marco del Sistema de Control Interno</t>
  </si>
  <si>
    <t>Evaluar y contribuir al fortalecimiento del Sistema de Control Interno de la Defensoría del Espacio Publico</t>
  </si>
  <si>
    <t>2. Adelantar el 100 % de las actividades programadas en el plan anual de auditoría, relacionadas con el Sistema de Control Interno y en articulación con la séptima dimensión</t>
  </si>
  <si>
    <t>Control y Verificación</t>
  </si>
  <si>
    <t>Oficina de Control Interno</t>
  </si>
  <si>
    <t>Procesos Contractuales</t>
  </si>
  <si>
    <t>Sistema Gestión Ambiental de la Defensoría del Espacio Publico</t>
  </si>
  <si>
    <t xml:space="preserve">Sistema de Gestión Documental </t>
  </si>
  <si>
    <t>Gestión Disciplinaria</t>
  </si>
  <si>
    <t>Sistema de Seguridad  y salud en el Trabajo</t>
  </si>
  <si>
    <t xml:space="preserve"> Estrategia de Atención a la ciudadanía</t>
  </si>
  <si>
    <t>Adelantar las etapas precontractual, contractual y pos contractual de los procesos de selección a cargo de la SAF, conforme al plan anual de adquisiciones.</t>
  </si>
  <si>
    <t>Desarrollar las acciones para dar cumplimiento a la normativa distrital y nacional en gestión documental</t>
  </si>
  <si>
    <t>Fortalecer la prevención disciplinaria y realizar el desarrollo de los procesos disciplinarios</t>
  </si>
  <si>
    <t>Realizar las actividades del Plan de Trabajo del Sistema de Seguridad  y salud en el Trabajo</t>
  </si>
  <si>
    <t>3. Cumplir con el 100 % de las actividades de apoyo administrativo, financiero, ambiental, documental, archivo y de control disciplinario que fueron identificadas en el plan de trabajo para el año</t>
  </si>
  <si>
    <t>4. Desarrollar el 100 % de las actividades requeridas para el mejoramiento de la infraestructura física, dotacional y administrativa priorizadas en el diagnóstico de mantenimiento anual realizado</t>
  </si>
  <si>
    <t>Plan de mantenimiento físico, dotacional y administrativo de las sedes del DADEP</t>
  </si>
  <si>
    <t>Subdirección Administrativa, Financiera y de Control Disciplinario</t>
  </si>
  <si>
    <t xml:space="preserve">Identificar las acciones para el mejoramiento de la infraestructura física, dotacional y administrativa </t>
  </si>
  <si>
    <t>Proyectos del PETI, que aplican para la vigencia</t>
  </si>
  <si>
    <t>Servicios  de asesoría y consultoria a los proyectos</t>
  </si>
  <si>
    <t>7876 – Fortalecimiento de las TIC como componente estratégico institucional del DADEP en Bogotá D.C.</t>
  </si>
  <si>
    <t>1. Establecer una (1)  Oficina de gestión de Proyectos Táctica</t>
  </si>
  <si>
    <t>2. Establecer el 100% de los procesos, políticas y guías que rigen la gobernabilidad de las TIC  basados en buenas prácticas</t>
  </si>
  <si>
    <t>3. Mantener el 90% de disponibilidad en los servicios críticos de la Entidad</t>
  </si>
  <si>
    <t>4. Prestar el 100% de los servicios de asesoría y consultoría a los proyectos e iniciativas que se apalacan en el uso de la tecnología de la entidad</t>
  </si>
  <si>
    <t>Gestión de la información y la técnología</t>
  </si>
  <si>
    <t>Madurez tecnológica</t>
  </si>
  <si>
    <t>Oficina de Sistemas</t>
  </si>
  <si>
    <t>Gestión Documental</t>
  </si>
  <si>
    <t>Gestión del Talento Humano</t>
  </si>
  <si>
    <t>Direccionamiento Estratégico
Verificación y mejoramiento continuo</t>
  </si>
  <si>
    <t>Gestión de Recursos</t>
  </si>
  <si>
    <t>Plan estratégico para el fortalecimiento de la prevención y dinamización en materia jurídica</t>
  </si>
  <si>
    <t>7877 – Fortalecimiento de la gestión y el conocimiento jurídico en el DADEP, para la defensa del espacio público y el patrimonio</t>
  </si>
  <si>
    <t>2. Realizar el 100% de acciones para el diseño, actualización, implementación, divulgación y seguimiento de instrumentos de planeación y gestión de la OAJ</t>
  </si>
  <si>
    <t>1. Formular un (1) plan estratégico para el fortalecimiento, la prevención y dinamización en materia jurídica, que incluya evaluación diagnóstica de la gestión jurídica del DADEP</t>
  </si>
  <si>
    <t>3. Garantizar el 100% de la contratación del talento humano necesario para atender los ejes funcionales de la OAJ</t>
  </si>
  <si>
    <t>4. Desarrollar un (1) programa de gestión del conocimiento jurídico basado en la herramienta de unificación conceptual, actualización  y consulta</t>
  </si>
  <si>
    <t>5. Implementar una (1) mesa de ayuda jurídica a las áreas misionales</t>
  </si>
  <si>
    <t>Gestión Jurídica</t>
  </si>
  <si>
    <t>Gestión del conocimiento
Fortalecimiento de la Gestión jurídica</t>
  </si>
  <si>
    <t>Fortalecimiento de la Gestión jurídica
Innovación administrativa</t>
  </si>
  <si>
    <t>Gestión del conocimiento
Innovación administrativa</t>
  </si>
  <si>
    <t>Oficina Asesora Jurídica</t>
  </si>
  <si>
    <t>127-PPPDE-14</t>
  </si>
  <si>
    <r>
      <rPr>
        <sz val="11"/>
        <color theme="0"/>
        <rFont val="Museo Sans Condensed"/>
      </rPr>
      <t>PROCESO:</t>
    </r>
    <r>
      <rPr>
        <sz val="11"/>
        <color indexed="9"/>
        <rFont val="Museo Sans Condensed"/>
      </rPr>
      <t xml:space="preserve"> </t>
    </r>
    <r>
      <rPr>
        <b/>
        <sz val="11"/>
        <color rgb="FFFFFFFF"/>
        <rFont val="Museo Sans Condensed"/>
      </rPr>
      <t>DIRECCIONAMIENTO ESTRATÉGICO</t>
    </r>
  </si>
  <si>
    <r>
      <rPr>
        <sz val="11"/>
        <color theme="0"/>
        <rFont val="Museo Sans Condensed"/>
      </rPr>
      <t xml:space="preserve">PROCESO Y/O DOCUMENTO: </t>
    </r>
    <r>
      <rPr>
        <b/>
        <sz val="11"/>
        <color theme="0"/>
        <rFont val="Museo Sans Condensed"/>
      </rPr>
      <t>PLANEACIÓN Y GESTIÓN INSTITUCIONAL</t>
    </r>
  </si>
  <si>
    <r>
      <rPr>
        <b/>
        <sz val="11"/>
        <color theme="1"/>
        <rFont val="Museo sam"/>
      </rPr>
      <t xml:space="preserve">Revisado:   </t>
    </r>
    <r>
      <rPr>
        <sz val="11"/>
        <color theme="1"/>
        <rFont val="Museo sam"/>
      </rPr>
      <t>Lina María Hernández - Profesional Oficina Asesora de Planeación</t>
    </r>
  </si>
  <si>
    <r>
      <rPr>
        <b/>
        <sz val="11"/>
        <color theme="1"/>
        <rFont val="Museo sam"/>
      </rPr>
      <t>Avaló</t>
    </r>
    <r>
      <rPr>
        <sz val="11"/>
        <color theme="1"/>
        <rFont val="Museo sam"/>
      </rPr>
      <t>: Diana María Camargo Pulido - Jefe Oficina Asesora de Planeación</t>
    </r>
  </si>
  <si>
    <t>Desarrollar la implementación de la Escuela del Espacio Público</t>
  </si>
  <si>
    <t>Generar los documentos necesarios para la implementación de la escuela del espacio público en el SIG</t>
  </si>
  <si>
    <t>Intervenciones y acciones interinstitucionales de recuperación de espacio público ocupado indebidamente</t>
  </si>
  <si>
    <t>Operación del Portal Inmobiliario</t>
  </si>
  <si>
    <t>Informe de gestión y avance de inciciativas públicas y privadas</t>
  </si>
  <si>
    <t>Realizar documento de seguimiento trimestral al estado de avance las viabilizaciones de los instrumentos a celebrar y seguimiento de los instrumentos vigentes</t>
  </si>
  <si>
    <t>Realizar una versión preliminar del Marco Regulatorio del Aprovechamiento Económico del Espacio Público en el Distrito Capital de Bogotá</t>
  </si>
  <si>
    <t>Implementar la estrategia Bogotá A Cielo Abierto - BACA</t>
  </si>
  <si>
    <t>Realizar liquidaciones requeridas de los instrumentos de entrega</t>
  </si>
  <si>
    <t>Realizar y formalizar el en Sistema Integrado de Gestión los documentos estratégicos para la mejora del proceso de Administración del Patrimonio Inmobiliario Distrital.</t>
  </si>
  <si>
    <t>Estarategia Bogotá a Cielo Abierto</t>
  </si>
  <si>
    <t>Versión preliminar Marco Regulatorio del Aprovechamiento Económico del Espacio Público en el Distrito Capital de Bogotá</t>
  </si>
  <si>
    <t>Liquidaciones de los instrumentos de entrega</t>
  </si>
  <si>
    <t>Proceso de Administración del Patrimonio Inmobiliario Distrital mejorado</t>
  </si>
  <si>
    <t>Realizar los diagnósticos prediales programados y los demandados para la viabilización de la implementación de los instrumentos de entrega</t>
  </si>
  <si>
    <t>Generar productos de nuevo conocimiento mediante el observatorio de Espacio Público</t>
  </si>
  <si>
    <t>Relizar la divulgación y apropiación social de los productos de nuevo conocimiento realizados por el Observatorio del Espacio Público</t>
  </si>
  <si>
    <t>Coordinar la implementación de la política Distrital de Espacio Público</t>
  </si>
  <si>
    <t>Formatos de  informes finales de los proyectos de investigación</t>
  </si>
  <si>
    <t>Formato ficha de eventos realizados</t>
  </si>
  <si>
    <t>Informes de coordinación y seguimiento al avance de la implementación de la PPDEP</t>
  </si>
  <si>
    <t>Consolidar la evaluación diagnóstica de la gestión jurídica institucional en una plataforma estratégica</t>
  </si>
  <si>
    <t>Gestionar las actividades de actualización, implementación, divulgación y seguimiento periódico del proceso de Gestión Jurídica y procedimiento de Gestión contractual</t>
  </si>
  <si>
    <t>Proceso de Gestión Juridica actualizado e implementado</t>
  </si>
  <si>
    <t>Fortalecer la gestión contractual institucional</t>
  </si>
  <si>
    <t>Gestión contractual fortalecida</t>
  </si>
  <si>
    <t>Establecer un esquema integral que permita la eficiencia en la gestión de defensa judicial y extrajudicial del DADEP</t>
  </si>
  <si>
    <t>plan de acción de seguimiento a la gestión de defensa judicial</t>
  </si>
  <si>
    <t xml:space="preserve">Definir una versión preliminar de la herramienta tecnológica del programa de gestión de conocimiento </t>
  </si>
  <si>
    <t xml:space="preserve"> Versión preliminar de la herramienta tecnológica del programa de gestión de conocimiento</t>
  </si>
  <si>
    <t>Poner en operación la Mesa de Ayuda Jurídica del DADEP</t>
  </si>
  <si>
    <t xml:space="preserve"> Mesa de Ayuda Jurídica del DADEP</t>
  </si>
  <si>
    <t xml:space="preserve">Realizar los seguimientos establecidos en el PETI aplicando los lineamientos, principios y procedimientos definidos en la Oficina de Gestión de Proyectos-PMO. </t>
  </si>
  <si>
    <t>Mantener actualizados los procesos, politicas y guias que rigen la gobernabilidad de las TIC basados en buenas prácticas.</t>
  </si>
  <si>
    <t>Procesos y/o procedimientos actualizados de conformidad con las politicas  y guías que rigen la gobernabilidad de las TIC</t>
  </si>
  <si>
    <t>Apoyar en el correcto funcionamiento de los sistemas de información y de gestión de Backups de la entidad.</t>
  </si>
  <si>
    <t>Sistemas de Información de la entidad</t>
  </si>
  <si>
    <t>Brindar asesoría y consultoria a los diferentes proyectos con componente tecnologico de la entidad.</t>
  </si>
  <si>
    <t>Formular y ejecutar un Plan Estratégico de comunicaciones para la vigencia.</t>
  </si>
  <si>
    <t>Informes Contables, Financieros y Presupuestales</t>
  </si>
  <si>
    <t>Gestionar los procesos Contables, financieros y presupuestales del DADEP</t>
  </si>
  <si>
    <t xml:space="preserve">Desarrollar las acciones requeridas para dar cumplimiento a la normativa ambiental vigente enmarcadas en los intrumentos de gestion ambietal con los que cuenta la entidad ( PIGA, PAI, PIMS, RESPEL y PACA) y demas requerimientos  </t>
  </si>
  <si>
    <t>Realizar las actividades requeridas para la adecuada atención al ciudadano y la implementación de la Política Pública Distrital de Servicio a la Ciudadanía</t>
  </si>
  <si>
    <t>Presentar un informe consolidado de los sistemas de información SIDEP-SIGDEP</t>
  </si>
  <si>
    <t>Ejecución</t>
  </si>
  <si>
    <t>% Avance</t>
  </si>
  <si>
    <t xml:space="preserve">Ejecución Vigencia </t>
  </si>
  <si>
    <t>% Ejecución</t>
  </si>
  <si>
    <t>AVANCE  ACTIVIDAD ACUMULADO</t>
  </si>
  <si>
    <t>AVANCE PRODUCTO ACUMULADO</t>
  </si>
  <si>
    <t>Avance actividad programada</t>
  </si>
  <si>
    <t>Avance producto programado</t>
  </si>
  <si>
    <t>Presupuesto 
I Trimestre</t>
  </si>
  <si>
    <t>Presupuesto  
II Trimestre</t>
  </si>
  <si>
    <t>Presupuesto 
III Trimestre</t>
  </si>
  <si>
    <t>Presupuesto  
IV Trimestre</t>
  </si>
  <si>
    <t>Apropiación Inicial</t>
  </si>
  <si>
    <t>Modificación Presupuestal</t>
  </si>
  <si>
    <t>Apropiación Vigente</t>
  </si>
  <si>
    <t>Magnitud 
I Trimestre</t>
  </si>
  <si>
    <t>Magnitud  
II Trimestre</t>
  </si>
  <si>
    <t>Magnitud
 III Trimestre</t>
  </si>
  <si>
    <t>Magnitud 
IV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</si>
</sst>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#,##0,,,"/>
    <numFmt numFmtId="165" formatCode="#,##0;[Red]#,##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sz val="8"/>
      <name val="Trebuchet MS"/>
      <family val="2"/>
    </font>
    <font>
      <sz val="8"/>
      <color theme="1"/>
      <name val="Trebuchet MS"/>
      <family val="2"/>
    </font>
    <font>
      <sz val="10"/>
      <name val="Arial"/>
      <family val="2"/>
    </font>
    <font>
      <b/>
      <sz val="11"/>
      <name val="Trebuchet MS"/>
      <family val="2"/>
    </font>
    <font>
      <sz val="12"/>
      <name val="Arial"/>
      <family val="2"/>
    </font>
    <font>
      <sz val="12"/>
      <name val="Trebuchet MS"/>
      <family val="2"/>
    </font>
    <font>
      <b/>
      <sz val="26"/>
      <name val="Trebuchet MS"/>
      <family val="2"/>
    </font>
    <font>
      <b/>
      <sz val="11"/>
      <color theme="0"/>
      <name val="Museo Sans 300"/>
      <family val="3"/>
    </font>
    <font>
      <sz val="11"/>
      <color indexed="9"/>
      <name val="Museo Sans 300"/>
      <family val="3"/>
    </font>
    <font>
      <sz val="9"/>
      <name val="Museo Sans 300"/>
      <family val="3"/>
    </font>
    <font>
      <sz val="8"/>
      <name val="Calibri"/>
      <family val="2"/>
      <scheme val="minor"/>
    </font>
    <font>
      <b/>
      <sz val="11"/>
      <name val="Museo Sans 300"/>
      <family val="3"/>
    </font>
    <font>
      <sz val="11"/>
      <color theme="1"/>
      <name val="Museo Sans 300"/>
      <family val="3"/>
    </font>
    <font>
      <sz val="12"/>
      <name val="Museo Sans 300"/>
      <family val="3"/>
    </font>
    <font>
      <b/>
      <sz val="26"/>
      <name val="Museo Sans 300"/>
      <family val="3"/>
    </font>
    <font>
      <sz val="8"/>
      <color theme="1"/>
      <name val="Museo Sans 300"/>
      <family val="3"/>
    </font>
    <font>
      <sz val="11"/>
      <name val="Museo Sans 300"/>
      <family val="3"/>
    </font>
    <font>
      <sz val="8"/>
      <name val="Museo Sans 300"/>
      <family val="3"/>
    </font>
    <font>
      <sz val="11"/>
      <color theme="1"/>
      <name val="Museo Sans Condensed"/>
    </font>
    <font>
      <b/>
      <sz val="11"/>
      <color theme="0"/>
      <name val="Museo Sans Condensed"/>
    </font>
    <font>
      <sz val="11"/>
      <color indexed="9"/>
      <name val="Museo Sans Condensed"/>
    </font>
    <font>
      <b/>
      <sz val="11"/>
      <name val="Museo Sans Condensed"/>
    </font>
    <font>
      <sz val="11"/>
      <color theme="0"/>
      <name val="Museo Sans Condensed"/>
    </font>
    <font>
      <b/>
      <sz val="11"/>
      <color rgb="FFFFFFFF"/>
      <name val="Museo Sans Condensed"/>
    </font>
    <font>
      <sz val="11"/>
      <color theme="1"/>
      <name val="Museo sam"/>
    </font>
    <font>
      <b/>
      <sz val="11"/>
      <color theme="1"/>
      <name val="Museo sam"/>
    </font>
    <font>
      <sz val="10"/>
      <color theme="1"/>
      <name val="Museo Sans 300"/>
      <family val="3"/>
    </font>
    <font>
      <sz val="10"/>
      <color rgb="FF000000"/>
      <name val="Museo Sans 300"/>
      <family val="3"/>
    </font>
    <font>
      <sz val="9"/>
      <name val="Museo Sans 300"/>
    </font>
    <font>
      <b/>
      <sz val="8"/>
      <name val="Museo Sans 300"/>
    </font>
    <font>
      <b/>
      <sz val="11"/>
      <color theme="1"/>
      <name val="Museo Sans 300"/>
    </font>
    <font>
      <b/>
      <sz val="11"/>
      <name val="Museo Sans 300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711BA"/>
        <bgColor indexed="64"/>
      </patternFill>
    </fill>
    <fill>
      <patternFill patternType="solid">
        <fgColor rgb="FFAC19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42" fontId="1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5" fillId="0" borderId="0" xfId="0" applyFont="1"/>
    <xf numFmtId="0" fontId="2" fillId="0" borderId="0" xfId="0" applyFont="1" applyBorder="1"/>
    <xf numFmtId="0" fontId="9" fillId="0" borderId="0" xfId="3" applyFont="1"/>
    <xf numFmtId="0" fontId="10" fillId="0" borderId="0" xfId="3" applyFont="1" applyAlignment="1">
      <alignment vertical="center"/>
    </xf>
    <xf numFmtId="0" fontId="7" fillId="2" borderId="2" xfId="2" applyFont="1" applyFill="1" applyBorder="1" applyAlignment="1">
      <alignment horizontal="center" vertical="center" wrapText="1"/>
    </xf>
    <xf numFmtId="0" fontId="9" fillId="0" borderId="0" xfId="3" applyFont="1" applyBorder="1" applyAlignment="1">
      <alignment horizontal="left" vertical="center"/>
    </xf>
    <xf numFmtId="0" fontId="9" fillId="0" borderId="0" xfId="3" applyFont="1" applyBorder="1" applyAlignment="1">
      <alignment horizontal="center"/>
    </xf>
    <xf numFmtId="0" fontId="7" fillId="2" borderId="0" xfId="2" applyFont="1" applyFill="1" applyBorder="1" applyAlignment="1">
      <alignment vertical="center" wrapText="1"/>
    </xf>
    <xf numFmtId="0" fontId="9" fillId="0" borderId="1" xfId="3" applyFont="1" applyBorder="1" applyAlignment="1">
      <alignment horizontal="center" vertical="center"/>
    </xf>
    <xf numFmtId="14" fontId="9" fillId="0" borderId="1" xfId="3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indent="1" readingOrder="1"/>
    </xf>
    <xf numFmtId="0" fontId="4" fillId="0" borderId="1" xfId="0" applyFont="1" applyFill="1" applyBorder="1" applyAlignment="1">
      <alignment horizontal="center" vertical="center" wrapText="1" readingOrder="1"/>
    </xf>
    <xf numFmtId="9" fontId="4" fillId="0" borderId="1" xfId="0" applyNumberFormat="1" applyFont="1" applyFill="1" applyBorder="1" applyAlignment="1">
      <alignment horizontal="center" vertical="center" wrapText="1" readingOrder="1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/>
    <xf numFmtId="10" fontId="4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/>
    <xf numFmtId="0" fontId="2" fillId="0" borderId="0" xfId="0" applyFont="1" applyFill="1"/>
    <xf numFmtId="0" fontId="7" fillId="2" borderId="0" xfId="2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 readingOrder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left" vertical="center" wrapText="1"/>
    </xf>
    <xf numFmtId="0" fontId="16" fillId="0" borderId="0" xfId="0" applyFont="1"/>
    <xf numFmtId="0" fontId="15" fillId="2" borderId="0" xfId="2" applyFont="1" applyFill="1" applyBorder="1" applyAlignment="1">
      <alignment vertical="center" wrapText="1"/>
    </xf>
    <xf numFmtId="0" fontId="16" fillId="0" borderId="0" xfId="0" applyFont="1" applyBorder="1"/>
    <xf numFmtId="0" fontId="17" fillId="0" borderId="0" xfId="3" applyFont="1" applyBorder="1" applyAlignment="1">
      <alignment horizontal="left" vertical="center"/>
    </xf>
    <xf numFmtId="0" fontId="17" fillId="0" borderId="0" xfId="3" applyFont="1" applyBorder="1" applyAlignment="1">
      <alignment horizontal="center"/>
    </xf>
    <xf numFmtId="0" fontId="17" fillId="0" borderId="0" xfId="3" applyFont="1"/>
    <xf numFmtId="0" fontId="18" fillId="0" borderId="0" xfId="3" applyFont="1" applyAlignment="1">
      <alignment vertical="center"/>
    </xf>
    <xf numFmtId="0" fontId="17" fillId="0" borderId="1" xfId="3" applyFont="1" applyBorder="1" applyAlignment="1">
      <alignment horizontal="center" vertical="center"/>
    </xf>
    <xf numFmtId="14" fontId="17" fillId="0" borderId="1" xfId="3" applyNumberFormat="1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22" fillId="0" borderId="0" xfId="0" applyFont="1"/>
    <xf numFmtId="0" fontId="25" fillId="2" borderId="0" xfId="2" applyFont="1" applyFill="1" applyBorder="1" applyAlignment="1">
      <alignment vertical="center" wrapText="1"/>
    </xf>
    <xf numFmtId="0" fontId="22" fillId="0" borderId="13" xfId="0" applyFont="1" applyBorder="1"/>
    <xf numFmtId="0" fontId="28" fillId="0" borderId="0" xfId="0" applyFont="1"/>
    <xf numFmtId="0" fontId="30" fillId="0" borderId="0" xfId="0" applyFont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64" fontId="21" fillId="9" borderId="4" xfId="0" applyNumberFormat="1" applyFont="1" applyFill="1" applyBorder="1" applyAlignment="1">
      <alignment horizontal="center" vertical="center" wrapText="1"/>
    </xf>
    <xf numFmtId="14" fontId="21" fillId="9" borderId="1" xfId="0" applyNumberFormat="1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vertical="center" wrapText="1"/>
    </xf>
    <xf numFmtId="0" fontId="21" fillId="9" borderId="4" xfId="0" applyFont="1" applyFill="1" applyBorder="1" applyAlignment="1">
      <alignment horizontal="center" vertical="center" wrapText="1"/>
    </xf>
    <xf numFmtId="10" fontId="21" fillId="9" borderId="1" xfId="1" applyNumberFormat="1" applyFont="1" applyFill="1" applyBorder="1" applyAlignment="1">
      <alignment horizontal="center" vertical="center" wrapText="1"/>
    </xf>
    <xf numFmtId="10" fontId="21" fillId="9" borderId="1" xfId="1" applyNumberFormat="1" applyFont="1" applyFill="1" applyBorder="1" applyAlignment="1">
      <alignment horizontal="center" vertical="center" wrapText="1" readingOrder="1"/>
    </xf>
    <xf numFmtId="10" fontId="21" fillId="9" borderId="1" xfId="0" applyNumberFormat="1" applyFont="1" applyFill="1" applyBorder="1" applyAlignment="1">
      <alignment horizontal="center" vertical="center" wrapText="1" readingOrder="1"/>
    </xf>
    <xf numFmtId="10" fontId="21" fillId="9" borderId="1" xfId="0" applyNumberFormat="1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164" fontId="21" fillId="9" borderId="1" xfId="0" applyNumberFormat="1" applyFont="1" applyFill="1" applyBorder="1" applyAlignment="1">
      <alignment horizontal="center" vertical="center" wrapText="1"/>
    </xf>
    <xf numFmtId="0" fontId="16" fillId="9" borderId="0" xfId="0" applyFont="1" applyFill="1"/>
    <xf numFmtId="0" fontId="20" fillId="9" borderId="0" xfId="0" applyFont="1" applyFill="1" applyBorder="1"/>
    <xf numFmtId="0" fontId="21" fillId="9" borderId="1" xfId="0" applyFont="1" applyFill="1" applyBorder="1" applyAlignment="1">
      <alignment horizontal="left" vertical="center" wrapText="1"/>
    </xf>
    <xf numFmtId="0" fontId="20" fillId="9" borderId="0" xfId="0" applyFont="1" applyFill="1"/>
    <xf numFmtId="14" fontId="21" fillId="9" borderId="4" xfId="0" applyNumberFormat="1" applyFont="1" applyFill="1" applyBorder="1" applyAlignment="1">
      <alignment horizontal="center" vertical="center" wrapText="1"/>
    </xf>
    <xf numFmtId="164" fontId="21" fillId="9" borderId="1" xfId="0" applyNumberFormat="1" applyFont="1" applyFill="1" applyBorder="1" applyAlignment="1">
      <alignment vertical="center" wrapText="1"/>
    </xf>
    <xf numFmtId="164" fontId="21" fillId="9" borderId="1" xfId="0" applyNumberFormat="1" applyFont="1" applyFill="1" applyBorder="1" applyAlignment="1">
      <alignment horizontal="left" vertical="center" wrapText="1"/>
    </xf>
    <xf numFmtId="9" fontId="21" fillId="9" borderId="1" xfId="0" applyNumberFormat="1" applyFont="1" applyFill="1" applyBorder="1" applyAlignment="1">
      <alignment horizontal="center" vertical="center" wrapText="1"/>
    </xf>
    <xf numFmtId="9" fontId="21" fillId="9" borderId="1" xfId="0" applyNumberFormat="1" applyFont="1" applyFill="1" applyBorder="1" applyAlignment="1">
      <alignment horizontal="center" vertical="center" wrapText="1" readingOrder="1"/>
    </xf>
    <xf numFmtId="164" fontId="21" fillId="9" borderId="4" xfId="0" applyNumberFormat="1" applyFont="1" applyFill="1" applyBorder="1" applyAlignment="1">
      <alignment vertical="center" wrapText="1"/>
    </xf>
    <xf numFmtId="164" fontId="21" fillId="9" borderId="4" xfId="0" applyNumberFormat="1" applyFont="1" applyFill="1" applyBorder="1" applyAlignment="1">
      <alignment horizontal="left" vertical="center" wrapText="1"/>
    </xf>
    <xf numFmtId="0" fontId="15" fillId="2" borderId="0" xfId="2" applyFont="1" applyFill="1" applyBorder="1" applyAlignment="1">
      <alignment horizontal="center" vertical="center" wrapText="1"/>
    </xf>
    <xf numFmtId="0" fontId="15" fillId="9" borderId="0" xfId="2" applyFont="1" applyFill="1" applyBorder="1" applyAlignment="1">
      <alignment horizontal="center" vertical="center" wrapText="1"/>
    </xf>
    <xf numFmtId="0" fontId="15" fillId="9" borderId="0" xfId="2" applyFont="1" applyFill="1" applyBorder="1" applyAlignment="1">
      <alignment vertical="center" wrapText="1"/>
    </xf>
    <xf numFmtId="0" fontId="16" fillId="9" borderId="0" xfId="0" applyFont="1" applyFill="1" applyBorder="1"/>
    <xf numFmtId="0" fontId="13" fillId="9" borderId="15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10" fontId="21" fillId="9" borderId="6" xfId="1" applyNumberFormat="1" applyFont="1" applyFill="1" applyBorder="1" applyAlignment="1">
      <alignment horizontal="center" vertical="center" wrapText="1"/>
    </xf>
    <xf numFmtId="10" fontId="21" fillId="9" borderId="6" xfId="0" applyNumberFormat="1" applyFont="1" applyFill="1" applyBorder="1" applyAlignment="1">
      <alignment horizontal="center" vertical="center" wrapText="1" readingOrder="1"/>
    </xf>
    <xf numFmtId="10" fontId="21" fillId="9" borderId="6" xfId="1" applyNumberFormat="1" applyFont="1" applyFill="1" applyBorder="1" applyAlignment="1">
      <alignment horizontal="center" vertical="center" wrapText="1" readingOrder="1"/>
    </xf>
    <xf numFmtId="9" fontId="21" fillId="9" borderId="6" xfId="0" applyNumberFormat="1" applyFont="1" applyFill="1" applyBorder="1" applyAlignment="1">
      <alignment horizontal="center" vertical="center" wrapText="1"/>
    </xf>
    <xf numFmtId="10" fontId="21" fillId="9" borderId="6" xfId="0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10" fontId="16" fillId="9" borderId="0" xfId="0" applyNumberFormat="1" applyFont="1" applyFill="1"/>
    <xf numFmtId="0" fontId="13" fillId="11" borderId="14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10" fontId="20" fillId="9" borderId="1" xfId="0" applyNumberFormat="1" applyFont="1" applyFill="1" applyBorder="1" applyAlignment="1">
      <alignment vertical="center"/>
    </xf>
    <xf numFmtId="164" fontId="21" fillId="9" borderId="1" xfId="0" applyNumberFormat="1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 wrapText="1"/>
    </xf>
    <xf numFmtId="164" fontId="21" fillId="9" borderId="4" xfId="0" applyNumberFormat="1" applyFont="1" applyFill="1" applyBorder="1" applyAlignment="1">
      <alignment horizontal="center" vertical="center" wrapText="1"/>
    </xf>
    <xf numFmtId="14" fontId="21" fillId="9" borderId="4" xfId="0" applyNumberFormat="1" applyFont="1" applyFill="1" applyBorder="1" applyAlignment="1">
      <alignment horizontal="center" vertical="center" wrapText="1"/>
    </xf>
    <xf numFmtId="164" fontId="21" fillId="9" borderId="4" xfId="0" applyNumberFormat="1" applyFont="1" applyFill="1" applyBorder="1" applyAlignment="1">
      <alignment horizontal="left" vertical="center" wrapText="1"/>
    </xf>
    <xf numFmtId="0" fontId="15" fillId="2" borderId="0" xfId="2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 wrapText="1"/>
    </xf>
    <xf numFmtId="164" fontId="21" fillId="9" borderId="1" xfId="0" applyNumberFormat="1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164" fontId="21" fillId="9" borderId="4" xfId="0" applyNumberFormat="1" applyFont="1" applyFill="1" applyBorder="1" applyAlignment="1">
      <alignment horizontal="center" vertical="center" wrapText="1"/>
    </xf>
    <xf numFmtId="164" fontId="21" fillId="9" borderId="5" xfId="0" applyNumberFormat="1" applyFont="1" applyFill="1" applyBorder="1" applyAlignment="1">
      <alignment horizontal="center" vertical="center" wrapText="1"/>
    </xf>
    <xf numFmtId="164" fontId="21" fillId="9" borderId="6" xfId="0" applyNumberFormat="1" applyFont="1" applyFill="1" applyBorder="1" applyAlignment="1">
      <alignment horizontal="center" vertical="center" wrapText="1"/>
    </xf>
    <xf numFmtId="14" fontId="21" fillId="9" borderId="4" xfId="0" applyNumberFormat="1" applyFont="1" applyFill="1" applyBorder="1" applyAlignment="1">
      <alignment horizontal="center" vertical="center" wrapText="1"/>
    </xf>
    <xf numFmtId="14" fontId="21" fillId="9" borderId="5" xfId="0" applyNumberFormat="1" applyFont="1" applyFill="1" applyBorder="1" applyAlignment="1">
      <alignment horizontal="center" vertical="center" wrapText="1"/>
    </xf>
    <xf numFmtId="164" fontId="21" fillId="9" borderId="4" xfId="0" applyNumberFormat="1" applyFont="1" applyFill="1" applyBorder="1" applyAlignment="1">
      <alignment horizontal="left" vertical="center" wrapText="1"/>
    </xf>
    <xf numFmtId="164" fontId="21" fillId="9" borderId="5" xfId="0" applyNumberFormat="1" applyFont="1" applyFill="1" applyBorder="1" applyAlignment="1">
      <alignment horizontal="left" vertical="center" wrapText="1"/>
    </xf>
    <xf numFmtId="0" fontId="15" fillId="2" borderId="0" xfId="2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23" fillId="8" borderId="10" xfId="2" applyFont="1" applyFill="1" applyBorder="1" applyAlignment="1">
      <alignment horizontal="left" vertical="center" wrapText="1" indent="1"/>
    </xf>
    <xf numFmtId="0" fontId="23" fillId="8" borderId="11" xfId="2" applyFont="1" applyFill="1" applyBorder="1" applyAlignment="1">
      <alignment horizontal="left" vertical="center" wrapText="1" indent="1"/>
    </xf>
    <xf numFmtId="0" fontId="23" fillId="8" borderId="12" xfId="2" applyFont="1" applyFill="1" applyBorder="1" applyAlignment="1">
      <alignment horizontal="left" vertical="center" wrapText="1" indent="1"/>
    </xf>
    <xf numFmtId="0" fontId="23" fillId="8" borderId="16" xfId="2" applyFont="1" applyFill="1" applyBorder="1" applyAlignment="1">
      <alignment horizontal="center" vertical="center" wrapText="1"/>
    </xf>
    <xf numFmtId="0" fontId="23" fillId="8" borderId="0" xfId="2" applyFont="1" applyFill="1" applyBorder="1" applyAlignment="1">
      <alignment horizontal="center" vertical="center" wrapText="1"/>
    </xf>
    <xf numFmtId="10" fontId="16" fillId="9" borderId="4" xfId="0" applyNumberFormat="1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32" fillId="11" borderId="7" xfId="0" applyFont="1" applyFill="1" applyBorder="1" applyAlignment="1">
      <alignment horizontal="center" vertical="center" wrapText="1"/>
    </xf>
    <xf numFmtId="0" fontId="32" fillId="11" borderId="8" xfId="0" applyFont="1" applyFill="1" applyBorder="1" applyAlignment="1">
      <alignment horizontal="center" vertical="center" wrapText="1"/>
    </xf>
    <xf numFmtId="0" fontId="32" fillId="11" borderId="9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left" vertical="center" wrapText="1" inden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164" fontId="21" fillId="9" borderId="17" xfId="0" applyNumberFormat="1" applyFont="1" applyFill="1" applyBorder="1" applyAlignment="1">
      <alignment horizontal="center" vertical="center" wrapText="1"/>
    </xf>
    <xf numFmtId="164" fontId="21" fillId="9" borderId="18" xfId="0" applyNumberFormat="1" applyFont="1" applyFill="1" applyBorder="1" applyAlignment="1">
      <alignment horizontal="center" vertical="center" wrapText="1"/>
    </xf>
    <xf numFmtId="164" fontId="21" fillId="9" borderId="14" xfId="0" applyNumberFormat="1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 wrapText="1"/>
    </xf>
    <xf numFmtId="0" fontId="21" fillId="9" borderId="14" xfId="0" applyFont="1" applyFill="1" applyBorder="1" applyAlignment="1">
      <alignment horizontal="center" vertical="center" wrapText="1"/>
    </xf>
    <xf numFmtId="0" fontId="21" fillId="9" borderId="7" xfId="0" applyFont="1" applyFill="1" applyBorder="1" applyAlignment="1">
      <alignment horizontal="center" vertical="center" wrapText="1"/>
    </xf>
    <xf numFmtId="0" fontId="13" fillId="9" borderId="22" xfId="0" applyFont="1" applyFill="1" applyBorder="1" applyAlignment="1">
      <alignment horizontal="center" vertical="center" wrapText="1"/>
    </xf>
    <xf numFmtId="0" fontId="13" fillId="13" borderId="23" xfId="0" applyFont="1" applyFill="1" applyBorder="1" applyAlignment="1">
      <alignment horizontal="center" vertical="center" wrapText="1"/>
    </xf>
    <xf numFmtId="0" fontId="13" fillId="13" borderId="20" xfId="0" applyFont="1" applyFill="1" applyBorder="1" applyAlignment="1">
      <alignment horizontal="center" vertical="center" wrapText="1"/>
    </xf>
    <xf numFmtId="0" fontId="13" fillId="13" borderId="24" xfId="0" applyFont="1" applyFill="1" applyBorder="1" applyAlignment="1">
      <alignment horizontal="center" vertical="center" wrapText="1"/>
    </xf>
    <xf numFmtId="0" fontId="13" fillId="12" borderId="25" xfId="0" applyFont="1" applyFill="1" applyBorder="1" applyAlignment="1">
      <alignment horizontal="center" vertical="center" wrapText="1"/>
    </xf>
    <xf numFmtId="0" fontId="13" fillId="13" borderId="26" xfId="0" applyFont="1" applyFill="1" applyBorder="1" applyAlignment="1">
      <alignment horizontal="center" vertical="center" wrapText="1"/>
    </xf>
    <xf numFmtId="10" fontId="21" fillId="9" borderId="32" xfId="0" applyNumberFormat="1" applyFont="1" applyFill="1" applyBorder="1" applyAlignment="1">
      <alignment horizontal="center" vertical="center" wrapText="1"/>
    </xf>
    <xf numFmtId="10" fontId="21" fillId="9" borderId="15" xfId="1" applyNumberFormat="1" applyFont="1" applyFill="1" applyBorder="1" applyAlignment="1">
      <alignment horizontal="center" vertical="center" wrapText="1"/>
    </xf>
    <xf numFmtId="10" fontId="21" fillId="9" borderId="15" xfId="0" applyNumberFormat="1" applyFont="1" applyFill="1" applyBorder="1" applyAlignment="1">
      <alignment horizontal="center" vertical="center" wrapText="1" readingOrder="1"/>
    </xf>
    <xf numFmtId="10" fontId="21" fillId="9" borderId="15" xfId="1" applyNumberFormat="1" applyFont="1" applyFill="1" applyBorder="1" applyAlignment="1">
      <alignment horizontal="center" vertical="center" wrapText="1" readingOrder="1"/>
    </xf>
    <xf numFmtId="9" fontId="21" fillId="9" borderId="15" xfId="0" applyNumberFormat="1" applyFont="1" applyFill="1" applyBorder="1" applyAlignment="1">
      <alignment horizontal="center" vertical="center" wrapText="1"/>
    </xf>
    <xf numFmtId="10" fontId="21" fillId="9" borderId="15" xfId="0" applyNumberFormat="1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13" fillId="10" borderId="34" xfId="0" applyFont="1" applyFill="1" applyBorder="1" applyAlignment="1">
      <alignment horizontal="center" vertical="center" wrapText="1"/>
    </xf>
    <xf numFmtId="0" fontId="13" fillId="6" borderId="34" xfId="0" applyFont="1" applyFill="1" applyBorder="1" applyAlignment="1">
      <alignment horizontal="center" vertical="center" wrapText="1"/>
    </xf>
    <xf numFmtId="0" fontId="13" fillId="10" borderId="35" xfId="0" applyFont="1" applyFill="1" applyBorder="1" applyAlignment="1">
      <alignment horizontal="center" vertical="center" wrapText="1"/>
    </xf>
    <xf numFmtId="0" fontId="13" fillId="6" borderId="25" xfId="0" applyFont="1" applyFill="1" applyBorder="1" applyAlignment="1">
      <alignment horizontal="center" vertical="center" wrapText="1"/>
    </xf>
    <xf numFmtId="0" fontId="13" fillId="10" borderId="26" xfId="0" applyFont="1" applyFill="1" applyBorder="1" applyAlignment="1">
      <alignment horizontal="center" vertical="center" wrapText="1"/>
    </xf>
    <xf numFmtId="10" fontId="21" fillId="9" borderId="25" xfId="1" applyNumberFormat="1" applyFont="1" applyFill="1" applyBorder="1" applyAlignment="1">
      <alignment horizontal="center" vertical="center" wrapText="1"/>
    </xf>
    <xf numFmtId="10" fontId="21" fillId="9" borderId="26" xfId="1" applyNumberFormat="1" applyFont="1" applyFill="1" applyBorder="1" applyAlignment="1">
      <alignment horizontal="center" vertical="center" wrapText="1"/>
    </xf>
    <xf numFmtId="10" fontId="21" fillId="9" borderId="25" xfId="0" applyNumberFormat="1" applyFont="1" applyFill="1" applyBorder="1" applyAlignment="1">
      <alignment horizontal="center" vertical="center" wrapText="1" readingOrder="1"/>
    </xf>
    <xf numFmtId="10" fontId="21" fillId="9" borderId="25" xfId="1" applyNumberFormat="1" applyFont="1" applyFill="1" applyBorder="1" applyAlignment="1">
      <alignment horizontal="center" vertical="center" wrapText="1" readingOrder="1"/>
    </xf>
    <xf numFmtId="9" fontId="21" fillId="9" borderId="25" xfId="0" applyNumberFormat="1" applyFont="1" applyFill="1" applyBorder="1" applyAlignment="1">
      <alignment horizontal="center" vertical="center" wrapText="1"/>
    </xf>
    <xf numFmtId="10" fontId="21" fillId="9" borderId="25" xfId="0" applyNumberFormat="1" applyFont="1" applyFill="1" applyBorder="1" applyAlignment="1">
      <alignment horizontal="center" vertical="center" wrapText="1"/>
    </xf>
    <xf numFmtId="10" fontId="21" fillId="9" borderId="30" xfId="0" applyNumberFormat="1" applyFont="1" applyFill="1" applyBorder="1" applyAlignment="1">
      <alignment horizontal="center" vertical="center" wrapText="1"/>
    </xf>
    <xf numFmtId="10" fontId="21" fillId="9" borderId="31" xfId="0" applyNumberFormat="1" applyFont="1" applyFill="1" applyBorder="1" applyAlignment="1">
      <alignment horizontal="center" vertical="center" wrapText="1"/>
    </xf>
    <xf numFmtId="10" fontId="21" fillId="9" borderId="31" xfId="0" applyNumberFormat="1" applyFont="1" applyFill="1" applyBorder="1" applyAlignment="1">
      <alignment horizontal="center" vertical="center" wrapText="1" readingOrder="1"/>
    </xf>
    <xf numFmtId="10" fontId="21" fillId="9" borderId="31" xfId="1" applyNumberFormat="1" applyFont="1" applyFill="1" applyBorder="1" applyAlignment="1">
      <alignment horizontal="center" vertical="center" wrapText="1"/>
    </xf>
    <xf numFmtId="10" fontId="21" fillId="9" borderId="33" xfId="1" applyNumberFormat="1" applyFont="1" applyFill="1" applyBorder="1" applyAlignment="1">
      <alignment horizontal="center" vertical="center" wrapText="1"/>
    </xf>
    <xf numFmtId="0" fontId="13" fillId="9" borderId="0" xfId="0" applyFont="1" applyFill="1" applyBorder="1" applyAlignment="1">
      <alignment horizontal="center" vertical="center" wrapText="1"/>
    </xf>
    <xf numFmtId="10" fontId="21" fillId="9" borderId="0" xfId="1" applyNumberFormat="1" applyFont="1" applyFill="1" applyBorder="1" applyAlignment="1">
      <alignment horizontal="center" vertical="center" wrapText="1"/>
    </xf>
    <xf numFmtId="10" fontId="21" fillId="9" borderId="0" xfId="0" applyNumberFormat="1" applyFont="1" applyFill="1" applyBorder="1" applyAlignment="1">
      <alignment horizontal="center" vertical="center" wrapText="1" readingOrder="1"/>
    </xf>
    <xf numFmtId="10" fontId="21" fillId="9" borderId="0" xfId="1" applyNumberFormat="1" applyFont="1" applyFill="1" applyBorder="1" applyAlignment="1">
      <alignment horizontal="center" vertical="center" wrapText="1" readingOrder="1"/>
    </xf>
    <xf numFmtId="9" fontId="21" fillId="9" borderId="0" xfId="0" applyNumberFormat="1" applyFont="1" applyFill="1" applyBorder="1" applyAlignment="1">
      <alignment horizontal="center" vertical="center" wrapText="1"/>
    </xf>
    <xf numFmtId="10" fontId="21" fillId="9" borderId="0" xfId="0" applyNumberFormat="1" applyFont="1" applyFill="1" applyBorder="1" applyAlignment="1">
      <alignment horizontal="center" vertical="center" wrapText="1"/>
    </xf>
    <xf numFmtId="0" fontId="32" fillId="11" borderId="19" xfId="0" applyFont="1" applyFill="1" applyBorder="1" applyAlignment="1">
      <alignment horizontal="center" vertical="center" wrapText="1"/>
    </xf>
    <xf numFmtId="0" fontId="32" fillId="11" borderId="20" xfId="0" applyFont="1" applyFill="1" applyBorder="1" applyAlignment="1">
      <alignment horizontal="center" vertical="center" wrapText="1"/>
    </xf>
    <xf numFmtId="0" fontId="32" fillId="11" borderId="21" xfId="0" applyFont="1" applyFill="1" applyBorder="1" applyAlignment="1">
      <alignment horizontal="center" vertical="center" wrapText="1"/>
    </xf>
    <xf numFmtId="0" fontId="32" fillId="11" borderId="23" xfId="0" applyFont="1" applyFill="1" applyBorder="1" applyAlignment="1">
      <alignment horizontal="center" vertical="center" wrapText="1"/>
    </xf>
    <xf numFmtId="0" fontId="32" fillId="11" borderId="24" xfId="0" applyFont="1" applyFill="1" applyBorder="1" applyAlignment="1">
      <alignment horizontal="center" vertical="center" wrapText="1"/>
    </xf>
    <xf numFmtId="0" fontId="13" fillId="11" borderId="36" xfId="0" applyFont="1" applyFill="1" applyBorder="1" applyAlignment="1">
      <alignment horizontal="center" vertical="center" wrapText="1"/>
    </xf>
    <xf numFmtId="0" fontId="13" fillId="11" borderId="28" xfId="0" applyFont="1" applyFill="1" applyBorder="1" applyAlignment="1">
      <alignment horizontal="center" vertical="center" wrapText="1"/>
    </xf>
    <xf numFmtId="42" fontId="21" fillId="9" borderId="4" xfId="4" applyFont="1" applyFill="1" applyBorder="1" applyAlignment="1">
      <alignment horizontal="center" vertical="center" wrapText="1"/>
    </xf>
    <xf numFmtId="42" fontId="21" fillId="9" borderId="5" xfId="4" applyFont="1" applyFill="1" applyBorder="1" applyAlignment="1">
      <alignment horizontal="center" vertical="center" wrapText="1"/>
    </xf>
    <xf numFmtId="42" fontId="21" fillId="9" borderId="6" xfId="4" applyFont="1" applyFill="1" applyBorder="1" applyAlignment="1">
      <alignment horizontal="center" vertical="center" wrapText="1"/>
    </xf>
    <xf numFmtId="42" fontId="21" fillId="9" borderId="25" xfId="4" applyFont="1" applyFill="1" applyBorder="1" applyAlignment="1">
      <alignment horizontal="center" vertical="center" wrapText="1"/>
    </xf>
    <xf numFmtId="42" fontId="21" fillId="9" borderId="1" xfId="4" applyFont="1" applyFill="1" applyBorder="1" applyAlignment="1">
      <alignment horizontal="center" vertical="center" wrapText="1"/>
    </xf>
    <xf numFmtId="42" fontId="21" fillId="9" borderId="25" xfId="4" applyFont="1" applyFill="1" applyBorder="1" applyAlignment="1">
      <alignment vertical="center" wrapText="1"/>
    </xf>
    <xf numFmtId="42" fontId="21" fillId="9" borderId="1" xfId="4" applyFont="1" applyFill="1" applyBorder="1" applyAlignment="1">
      <alignment vertical="center" wrapText="1"/>
    </xf>
    <xf numFmtId="42" fontId="21" fillId="9" borderId="4" xfId="4" applyFont="1" applyFill="1" applyBorder="1" applyAlignment="1">
      <alignment horizontal="left" vertical="center" wrapText="1"/>
    </xf>
    <xf numFmtId="42" fontId="21" fillId="9" borderId="25" xfId="4" applyFont="1" applyFill="1" applyBorder="1" applyAlignment="1">
      <alignment horizontal="left" vertical="center" wrapText="1"/>
    </xf>
    <xf numFmtId="42" fontId="21" fillId="9" borderId="1" xfId="4" applyFont="1" applyFill="1" applyBorder="1" applyAlignment="1">
      <alignment horizontal="left" vertical="center" wrapText="1"/>
    </xf>
    <xf numFmtId="42" fontId="21" fillId="9" borderId="4" xfId="4" applyFont="1" applyFill="1" applyBorder="1" applyAlignment="1">
      <alignment horizontal="left" vertical="center" wrapText="1"/>
    </xf>
    <xf numFmtId="42" fontId="21" fillId="9" borderId="5" xfId="4" applyFont="1" applyFill="1" applyBorder="1" applyAlignment="1">
      <alignment horizontal="left" vertical="center" wrapText="1"/>
    </xf>
    <xf numFmtId="42" fontId="21" fillId="9" borderId="25" xfId="4" applyFont="1" applyFill="1" applyBorder="1" applyAlignment="1">
      <alignment horizontal="center" vertical="center" wrapText="1"/>
    </xf>
    <xf numFmtId="42" fontId="21" fillId="9" borderId="1" xfId="4" applyFont="1" applyFill="1" applyBorder="1" applyAlignment="1">
      <alignment horizontal="center" vertical="center" wrapText="1"/>
    </xf>
    <xf numFmtId="42" fontId="21" fillId="9" borderId="30" xfId="4" applyFont="1" applyFill="1" applyBorder="1" applyAlignment="1">
      <alignment horizontal="center" vertical="center" wrapText="1"/>
    </xf>
    <xf numFmtId="42" fontId="21" fillId="9" borderId="31" xfId="4" applyFont="1" applyFill="1" applyBorder="1" applyAlignment="1">
      <alignment horizontal="center" vertical="center" wrapText="1"/>
    </xf>
    <xf numFmtId="42" fontId="21" fillId="9" borderId="27" xfId="4" applyFont="1" applyFill="1" applyBorder="1" applyAlignment="1">
      <alignment horizontal="center" vertical="center" wrapText="1"/>
    </xf>
    <xf numFmtId="42" fontId="21" fillId="9" borderId="28" xfId="4" applyFont="1" applyFill="1" applyBorder="1" applyAlignment="1">
      <alignment horizontal="center" vertical="center" wrapText="1"/>
    </xf>
    <xf numFmtId="42" fontId="21" fillId="9" borderId="29" xfId="4" applyFont="1" applyFill="1" applyBorder="1" applyAlignment="1">
      <alignment horizontal="center" vertical="center" wrapText="1"/>
    </xf>
    <xf numFmtId="42" fontId="21" fillId="9" borderId="26" xfId="4" applyFont="1" applyFill="1" applyBorder="1" applyAlignment="1">
      <alignment horizontal="center" vertical="center" wrapText="1"/>
    </xf>
    <xf numFmtId="42" fontId="21" fillId="9" borderId="26" xfId="4" applyFont="1" applyFill="1" applyBorder="1" applyAlignment="1">
      <alignment vertical="center" wrapText="1"/>
    </xf>
    <xf numFmtId="42" fontId="21" fillId="9" borderId="27" xfId="4" applyFont="1" applyFill="1" applyBorder="1" applyAlignment="1">
      <alignment horizontal="left" vertical="center" wrapText="1"/>
    </xf>
    <xf numFmtId="42" fontId="21" fillId="9" borderId="26" xfId="4" applyFont="1" applyFill="1" applyBorder="1" applyAlignment="1">
      <alignment horizontal="left" vertical="center" wrapText="1"/>
    </xf>
    <xf numFmtId="42" fontId="21" fillId="9" borderId="27" xfId="4" applyFont="1" applyFill="1" applyBorder="1" applyAlignment="1">
      <alignment horizontal="left" vertical="center" wrapText="1"/>
    </xf>
    <xf numFmtId="42" fontId="21" fillId="9" borderId="28" xfId="4" applyFont="1" applyFill="1" applyBorder="1" applyAlignment="1">
      <alignment horizontal="left" vertical="center" wrapText="1"/>
    </xf>
    <xf numFmtId="42" fontId="21" fillId="9" borderId="26" xfId="4" applyFont="1" applyFill="1" applyBorder="1" applyAlignment="1">
      <alignment horizontal="center" vertical="center" wrapText="1"/>
    </xf>
    <xf numFmtId="42" fontId="21" fillId="9" borderId="33" xfId="4" applyFont="1" applyFill="1" applyBorder="1" applyAlignment="1">
      <alignment horizontal="center" vertical="center" wrapText="1"/>
    </xf>
    <xf numFmtId="42" fontId="16" fillId="0" borderId="0" xfId="0" applyNumberFormat="1" applyFont="1"/>
    <xf numFmtId="10" fontId="21" fillId="9" borderId="37" xfId="0" applyNumberFormat="1" applyFont="1" applyFill="1" applyBorder="1" applyAlignment="1">
      <alignment horizontal="center" vertical="center" wrapText="1"/>
    </xf>
    <xf numFmtId="0" fontId="13" fillId="12" borderId="38" xfId="0" applyFont="1" applyFill="1" applyBorder="1" applyAlignment="1">
      <alignment horizontal="center" vertical="center" wrapText="1"/>
    </xf>
    <xf numFmtId="0" fontId="13" fillId="12" borderId="34" xfId="0" applyFont="1" applyFill="1" applyBorder="1" applyAlignment="1">
      <alignment horizontal="center" vertical="center" wrapText="1"/>
    </xf>
    <xf numFmtId="0" fontId="13" fillId="12" borderId="35" xfId="0" applyFont="1" applyFill="1" applyBorder="1" applyAlignment="1">
      <alignment horizontal="center" vertical="center" wrapText="1"/>
    </xf>
    <xf numFmtId="0" fontId="13" fillId="12" borderId="26" xfId="0" applyFont="1" applyFill="1" applyBorder="1" applyAlignment="1">
      <alignment horizontal="center" vertical="center" wrapText="1"/>
    </xf>
    <xf numFmtId="42" fontId="21" fillId="9" borderId="25" xfId="4" applyFont="1" applyFill="1" applyBorder="1" applyAlignment="1">
      <alignment horizontal="left" vertical="center" wrapText="1"/>
    </xf>
    <xf numFmtId="42" fontId="21" fillId="9" borderId="1" xfId="4" applyFont="1" applyFill="1" applyBorder="1" applyAlignment="1">
      <alignment horizontal="left" vertical="center" wrapText="1"/>
    </xf>
    <xf numFmtId="42" fontId="21" fillId="9" borderId="26" xfId="4" applyFont="1" applyFill="1" applyBorder="1" applyAlignment="1">
      <alignment horizontal="left" vertical="center" wrapText="1"/>
    </xf>
    <xf numFmtId="0" fontId="13" fillId="9" borderId="39" xfId="0" applyFont="1" applyFill="1" applyBorder="1" applyAlignment="1">
      <alignment horizontal="center" vertical="center" wrapText="1"/>
    </xf>
    <xf numFmtId="10" fontId="21" fillId="9" borderId="40" xfId="0" applyNumberFormat="1" applyFont="1" applyFill="1" applyBorder="1" applyAlignment="1">
      <alignment horizontal="center" vertical="center" wrapText="1"/>
    </xf>
    <xf numFmtId="0" fontId="13" fillId="13" borderId="38" xfId="0" applyFont="1" applyFill="1" applyBorder="1" applyAlignment="1">
      <alignment horizontal="center" vertical="center" wrapText="1"/>
    </xf>
    <xf numFmtId="0" fontId="13" fillId="13" borderId="34" xfId="0" applyFont="1" applyFill="1" applyBorder="1" applyAlignment="1">
      <alignment horizontal="center" vertical="center" wrapText="1"/>
    </xf>
    <xf numFmtId="0" fontId="13" fillId="13" borderId="35" xfId="0" applyFont="1" applyFill="1" applyBorder="1" applyAlignment="1">
      <alignment horizontal="center" vertical="center" wrapText="1"/>
    </xf>
    <xf numFmtId="0" fontId="13" fillId="13" borderId="25" xfId="0" applyFont="1" applyFill="1" applyBorder="1" applyAlignment="1">
      <alignment horizontal="center" vertical="center" wrapText="1"/>
    </xf>
    <xf numFmtId="10" fontId="33" fillId="9" borderId="25" xfId="0" applyNumberFormat="1" applyFont="1" applyFill="1" applyBorder="1" applyAlignment="1">
      <alignment horizontal="center" vertical="center" wrapText="1"/>
    </xf>
    <xf numFmtId="10" fontId="33" fillId="9" borderId="1" xfId="0" applyNumberFormat="1" applyFont="1" applyFill="1" applyBorder="1" applyAlignment="1">
      <alignment horizontal="center" vertical="center" wrapText="1"/>
    </xf>
    <xf numFmtId="10" fontId="34" fillId="9" borderId="4" xfId="0" applyNumberFormat="1" applyFont="1" applyFill="1" applyBorder="1" applyAlignment="1">
      <alignment horizontal="center" vertical="center"/>
    </xf>
    <xf numFmtId="0" fontId="34" fillId="9" borderId="5" xfId="0" applyFont="1" applyFill="1" applyBorder="1" applyAlignment="1">
      <alignment horizontal="center" vertical="center"/>
    </xf>
    <xf numFmtId="10" fontId="35" fillId="9" borderId="1" xfId="0" applyNumberFormat="1" applyFont="1" applyFill="1" applyBorder="1" applyAlignment="1">
      <alignment vertical="center"/>
    </xf>
    <xf numFmtId="10" fontId="33" fillId="9" borderId="30" xfId="0" applyNumberFormat="1" applyFont="1" applyFill="1" applyBorder="1" applyAlignment="1">
      <alignment horizontal="center" vertical="center" wrapText="1"/>
    </xf>
    <xf numFmtId="10" fontId="33" fillId="9" borderId="31" xfId="0" applyNumberFormat="1" applyFont="1" applyFill="1" applyBorder="1" applyAlignment="1">
      <alignment horizontal="center" vertical="center" wrapText="1"/>
    </xf>
    <xf numFmtId="10" fontId="35" fillId="9" borderId="31" xfId="0" applyNumberFormat="1" applyFont="1" applyFill="1" applyBorder="1" applyAlignment="1">
      <alignment vertical="center"/>
    </xf>
    <xf numFmtId="10" fontId="34" fillId="9" borderId="27" xfId="0" applyNumberFormat="1" applyFont="1" applyFill="1" applyBorder="1" applyAlignment="1">
      <alignment horizontal="center" vertical="center"/>
    </xf>
    <xf numFmtId="0" fontId="34" fillId="9" borderId="28" xfId="0" applyFont="1" applyFill="1" applyBorder="1" applyAlignment="1">
      <alignment horizontal="center" vertical="center"/>
    </xf>
    <xf numFmtId="10" fontId="35" fillId="9" borderId="26" xfId="0" applyNumberFormat="1" applyFont="1" applyFill="1" applyBorder="1" applyAlignment="1">
      <alignment vertical="center"/>
    </xf>
    <xf numFmtId="10" fontId="35" fillId="9" borderId="33" xfId="0" applyNumberFormat="1" applyFont="1" applyFill="1" applyBorder="1" applyAlignment="1">
      <alignment vertical="center"/>
    </xf>
  </cellXfs>
  <cellStyles count="5">
    <cellStyle name="Moneda [0]" xfId="4" builtinId="7"/>
    <cellStyle name="Normal" xfId="0" builtinId="0"/>
    <cellStyle name="Normal 3" xfId="3" xr:uid="{00000000-0005-0000-0000-000001000000}"/>
    <cellStyle name="Normal_Fac 17 - 001" xfId="2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C711BA"/>
      <color rgb="FF00206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69850</xdr:rowOff>
    </xdr:from>
    <xdr:ext cx="7372349" cy="10173350"/>
    <xdr:pic>
      <xdr:nvPicPr>
        <xdr:cNvPr id="2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36D129BF-F4B5-4B9F-ADDE-331C80401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850"/>
          <a:ext cx="7372349" cy="10173350"/>
        </a:xfrm>
        <a:prstGeom prst="rect">
          <a:avLst/>
        </a:prstGeom>
      </xdr:spPr>
    </xdr:pic>
    <xdr:clientData/>
  </xdr:oneCellAnchor>
  <xdr:twoCellAnchor>
    <xdr:from>
      <xdr:col>0</xdr:col>
      <xdr:colOff>514806</xdr:colOff>
      <xdr:row>11</xdr:row>
      <xdr:rowOff>133802</xdr:rowOff>
    </xdr:from>
    <xdr:to>
      <xdr:col>8</xdr:col>
      <xdr:colOff>673100</xdr:colOff>
      <xdr:row>29</xdr:row>
      <xdr:rowOff>95251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7FB98C4E-59B7-41B2-9F5C-63BA92C77024}"/>
            </a:ext>
          </a:extLst>
        </xdr:cNvPr>
        <xdr:cNvGrpSpPr/>
      </xdr:nvGrpSpPr>
      <xdr:grpSpPr>
        <a:xfrm>
          <a:off x="514806" y="2229302"/>
          <a:ext cx="6254294" cy="3390449"/>
          <a:chOff x="717404" y="262458"/>
          <a:chExt cx="6266501" cy="3393628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E23E18D-6C52-43D3-BE4A-A3BD87981672}"/>
              </a:ext>
            </a:extLst>
          </xdr:cNvPr>
          <xdr:cNvGrpSpPr/>
        </xdr:nvGrpSpPr>
        <xdr:grpSpPr>
          <a:xfrm>
            <a:off x="3541850" y="2412898"/>
            <a:ext cx="3442055" cy="1243188"/>
            <a:chOff x="3214724" y="-2272883"/>
            <a:chExt cx="3351186" cy="1333997"/>
          </a:xfrm>
        </xdr:grpSpPr>
        <xdr:sp macro="" textlink="">
          <xdr:nvSpPr>
            <xdr:cNvPr id="6" name="Cuadro de texto 2">
              <a:extLst>
                <a:ext uri="{FF2B5EF4-FFF2-40B4-BE49-F238E27FC236}">
                  <a16:creationId xmlns:a16="http://schemas.microsoft.com/office/drawing/2014/main" id="{DDF5A52C-3D3D-4A1A-9A3B-9020B949AE6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14724" y="-2272883"/>
              <a:ext cx="1969828" cy="1143425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algn="r">
                <a:lnSpc>
                  <a:spcPts val="1400"/>
                </a:lnSpc>
                <a:spcAft>
                  <a:spcPts val="800"/>
                </a:spcAft>
              </a:pPr>
              <a:r>
                <a:rPr lang="es-CO" sz="1600">
                  <a:solidFill>
                    <a:srgbClr val="F7B325"/>
                  </a:solidFill>
                  <a:effectLst/>
                  <a:latin typeface="Museo Sans Condensed" panose="02000000000000000000" pitchFamily="2" charset="0"/>
                  <a:ea typeface="Calibri" panose="020F0502020204030204" pitchFamily="34" charset="0"/>
                  <a:cs typeface="Calibri" panose="020F0502020204030204" pitchFamily="34" charset="0"/>
                </a:rPr>
                <a:t>Código SG/MIPG </a:t>
              </a:r>
              <a:endParaRPr lang="es-CO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algn="r">
                <a:lnSpc>
                  <a:spcPts val="1400"/>
                </a:lnSpc>
                <a:spcAft>
                  <a:spcPts val="800"/>
                </a:spcAft>
              </a:pPr>
              <a:r>
                <a:rPr lang="es-CO" sz="1600">
                  <a:solidFill>
                    <a:srgbClr val="F7B325"/>
                  </a:solidFill>
                  <a:effectLst/>
                  <a:latin typeface="Museo Sans Condensed" panose="02000000000000000000" pitchFamily="2" charset="0"/>
                  <a:ea typeface="Calibri" panose="020F0502020204030204" pitchFamily="34" charset="0"/>
                  <a:cs typeface="Calibri" panose="020F0502020204030204" pitchFamily="34" charset="0"/>
                </a:rPr>
                <a:t>Vigencia desde </a:t>
              </a:r>
              <a:endParaRPr lang="es-CO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algn="r">
                <a:lnSpc>
                  <a:spcPts val="1400"/>
                </a:lnSpc>
                <a:spcAft>
                  <a:spcPts val="800"/>
                </a:spcAft>
              </a:pPr>
              <a:r>
                <a:rPr lang="es-CO" sz="1600">
                  <a:solidFill>
                    <a:srgbClr val="F7B325"/>
                  </a:solidFill>
                  <a:effectLst/>
                  <a:latin typeface="Museo Sans Condensed" panose="02000000000000000000" pitchFamily="2" charset="0"/>
                  <a:ea typeface="Calibri" panose="020F0502020204030204" pitchFamily="34" charset="0"/>
                  <a:cs typeface="Calibri" panose="020F0502020204030204" pitchFamily="34" charset="0"/>
                </a:rPr>
                <a:t>Versión</a:t>
              </a:r>
              <a:endParaRPr lang="es-CO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7" name="Cuadro de texto 2">
              <a:extLst>
                <a:ext uri="{FF2B5EF4-FFF2-40B4-BE49-F238E27FC236}">
                  <a16:creationId xmlns:a16="http://schemas.microsoft.com/office/drawing/2014/main" id="{1F46039E-FDB1-4DA7-AF61-48F4CDB867D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159775" y="-2244649"/>
              <a:ext cx="1406135" cy="1305763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>
                <a:lnSpc>
                  <a:spcPts val="1400"/>
                </a:lnSpc>
                <a:spcAft>
                  <a:spcPts val="800"/>
                </a:spcAft>
              </a:pPr>
              <a:r>
                <a:rPr lang="es-CO" sz="1600">
                  <a:effectLst/>
                  <a:latin typeface="Museo Sans Condensed" panose="02000000000000000000" pitchFamily="2" charset="0"/>
                  <a:ea typeface="Calibri" panose="020F0502020204030204" pitchFamily="34" charset="0"/>
                  <a:cs typeface="Calibri" panose="020F0502020204030204" pitchFamily="34" charset="0"/>
                </a:rPr>
                <a:t>127-PPPDE-14  </a:t>
              </a:r>
            </a:p>
            <a:p>
              <a:pPr>
                <a:lnSpc>
                  <a:spcPts val="1400"/>
                </a:lnSpc>
                <a:spcAft>
                  <a:spcPts val="800"/>
                </a:spcAft>
              </a:pPr>
              <a:r>
                <a:rPr lang="es-CO" sz="1600">
                  <a:effectLst/>
                  <a:latin typeface="Museo Sans Condensed" panose="02000000000000000000" pitchFamily="2" charset="0"/>
                  <a:ea typeface="Calibri" panose="020F0502020204030204" pitchFamily="34" charset="0"/>
                  <a:cs typeface="Calibri" panose="020F0502020204030204" pitchFamily="34" charset="0"/>
                </a:rPr>
                <a:t>31/01/2022</a:t>
              </a:r>
              <a:endParaRPr lang="es-CO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>
                <a:lnSpc>
                  <a:spcPts val="1400"/>
                </a:lnSpc>
                <a:spcAft>
                  <a:spcPts val="800"/>
                </a:spcAft>
              </a:pPr>
              <a:r>
                <a:rPr lang="es-CO" sz="1600">
                  <a:effectLst/>
                  <a:latin typeface="Museo Sans Condensed" panose="02000000000000000000" pitchFamily="2" charset="0"/>
                  <a:ea typeface="Calibri" panose="020F0502020204030204" pitchFamily="34" charset="0"/>
                  <a:cs typeface="Calibri" panose="020F0502020204030204" pitchFamily="34" charset="0"/>
                </a:rPr>
                <a:t>1</a:t>
              </a:r>
              <a:endParaRPr lang="es-CO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C02C4F6E-4137-4829-BA83-6F4B4A10D1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7404" y="262458"/>
            <a:ext cx="3963314" cy="320945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ts val="4900"/>
              </a:lnSpc>
              <a:spcAft>
                <a:spcPts val="0"/>
              </a:spcAft>
            </a:pPr>
            <a:r>
              <a:rPr lang="es-CO" sz="3800" b="1">
                <a:solidFill>
                  <a:srgbClr val="7F7F7F"/>
                </a:solidFill>
                <a:effectLst/>
                <a:latin typeface="Museo Sans Condensed" panose="020000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PLAN DE</a:t>
            </a:r>
            <a:endParaRPr lang="es-CO" sz="4800" b="1">
              <a:solidFill>
                <a:srgbClr val="AA1023"/>
              </a:solidFill>
              <a:effectLst/>
              <a:latin typeface="Museo Sans Condensed" panose="02000000000000000000" pitchFamily="2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lnSpc>
                <a:spcPts val="4900"/>
              </a:lnSpc>
              <a:spcAft>
                <a:spcPts val="0"/>
              </a:spcAft>
            </a:pPr>
            <a:r>
              <a:rPr lang="es-CO" sz="4800" b="1">
                <a:solidFill>
                  <a:srgbClr val="AA1023"/>
                </a:solidFill>
                <a:effectLst/>
                <a:latin typeface="Museo Sans Condensed" panose="020000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ACCIÓN</a:t>
            </a:r>
            <a:r>
              <a:rPr lang="es-CO" sz="4800" b="1" baseline="0">
                <a:solidFill>
                  <a:srgbClr val="AA1023"/>
                </a:solidFill>
                <a:effectLst/>
                <a:latin typeface="Museo Sans Condensed" panose="020000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 INSTITUCIONAL </a:t>
            </a:r>
            <a:r>
              <a:rPr lang="es-CO" sz="4800" b="1">
                <a:solidFill>
                  <a:srgbClr val="AA1023"/>
                </a:solidFill>
                <a:effectLst/>
                <a:latin typeface="Museo Sans Condensed" panose="020000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DADEP -</a:t>
            </a:r>
          </a:p>
          <a:p>
            <a:pPr algn="l">
              <a:lnSpc>
                <a:spcPts val="4900"/>
              </a:lnSpc>
              <a:spcAft>
                <a:spcPts val="0"/>
              </a:spcAft>
            </a:pPr>
            <a:r>
              <a:rPr lang="es-CO" sz="4800" b="1">
                <a:solidFill>
                  <a:srgbClr val="BF9000"/>
                </a:solidFill>
                <a:effectLst/>
                <a:latin typeface="Museo Sans Condensed" panose="020000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2022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376646</xdr:colOff>
      <xdr:row>31</xdr:row>
      <xdr:rowOff>50801</xdr:rowOff>
    </xdr:from>
    <xdr:to>
      <xdr:col>8</xdr:col>
      <xdr:colOff>262346</xdr:colOff>
      <xdr:row>34</xdr:row>
      <xdr:rowOff>127001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id="{27534C56-0C7E-4A6F-8DA3-20EF15B730A7}"/>
            </a:ext>
          </a:extLst>
        </xdr:cNvPr>
        <xdr:cNvSpPr txBox="1">
          <a:spLocks noChangeArrowheads="1"/>
        </xdr:cNvSpPr>
      </xdr:nvSpPr>
      <xdr:spPr bwMode="auto">
        <a:xfrm>
          <a:off x="1138646" y="5759451"/>
          <a:ext cx="5219700" cy="628650"/>
        </a:xfrm>
        <a:prstGeom prst="rect">
          <a:avLst/>
        </a:prstGeom>
        <a:noFill/>
        <a:ln w="9525">
          <a:noFill/>
          <a:miter lim="800000"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CO" sz="2600" b="1">
              <a:solidFill>
                <a:srgbClr val="F7B325"/>
              </a:solidFill>
              <a:effectLst/>
              <a:latin typeface="Museo Sans Condensed" panose="020000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Proceso</a:t>
          </a:r>
          <a:r>
            <a:rPr lang="es-CO" sz="2600">
              <a:solidFill>
                <a:srgbClr val="F7B325"/>
              </a:solidFill>
              <a:effectLst/>
              <a:latin typeface="Museo Sans Condensed" panose="020000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CO" sz="2200">
              <a:solidFill>
                <a:srgbClr val="262626"/>
              </a:solidFill>
              <a:effectLst/>
              <a:latin typeface="Museo Sans Condensed" panose="020000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Direccionamiento Estratégico 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74413</xdr:colOff>
      <xdr:row>0</xdr:row>
      <xdr:rowOff>36888</xdr:rowOff>
    </xdr:from>
    <xdr:to>
      <xdr:col>1</xdr:col>
      <xdr:colOff>1056678</xdr:colOff>
      <xdr:row>4</xdr:row>
      <xdr:rowOff>48215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A90C42-B422-42F1-A776-AB4FDFEB7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8233" t="3761" r="18082" b="13202"/>
        <a:stretch>
          <a:fillRect/>
        </a:stretch>
      </xdr:blipFill>
      <xdr:spPr bwMode="auto">
        <a:xfrm>
          <a:off x="178593" y="36888"/>
          <a:ext cx="982265" cy="1245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1235274</xdr:colOff>
      <xdr:row>1</xdr:row>
      <xdr:rowOff>29766</xdr:rowOff>
    </xdr:from>
    <xdr:to>
      <xdr:col>6</xdr:col>
      <xdr:colOff>1232648</xdr:colOff>
      <xdr:row>3</xdr:row>
      <xdr:rowOff>347382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215A773-DCCD-493D-B7AE-A69AB701AB88}"/>
            </a:ext>
          </a:extLst>
        </xdr:cNvPr>
        <xdr:cNvSpPr/>
      </xdr:nvSpPr>
      <xdr:spPr>
        <a:xfrm>
          <a:off x="1336127" y="130619"/>
          <a:ext cx="8928462" cy="1079616"/>
        </a:xfrm>
        <a:prstGeom prst="roundRect">
          <a:avLst/>
        </a:prstGeom>
        <a:ln w="19050">
          <a:solidFill>
            <a:srgbClr val="AC1925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3600" b="0">
              <a:solidFill>
                <a:srgbClr val="AC1925"/>
              </a:solidFill>
              <a:latin typeface="Museo Sans Condensed" panose="02000000000000000000" pitchFamily="2" charset="0"/>
            </a:rPr>
            <a:t>PLAN DE ACCIÓN</a:t>
          </a:r>
          <a:r>
            <a:rPr lang="es-CO" sz="3600" b="0" baseline="0">
              <a:solidFill>
                <a:srgbClr val="AC1925"/>
              </a:solidFill>
              <a:latin typeface="Museo Sans Condensed" panose="02000000000000000000" pitchFamily="2" charset="0"/>
            </a:rPr>
            <a:t> INSTITUCIONAL 2022                            </a:t>
          </a:r>
          <a:endParaRPr lang="es-CO" sz="4000" b="0" baseline="0">
            <a:solidFill>
              <a:srgbClr val="AC1925"/>
            </a:solidFill>
            <a:latin typeface="Museo Sans Condensed" panose="02000000000000000000" pitchFamily="2" charset="0"/>
          </a:endParaRPr>
        </a:p>
        <a:p>
          <a:pPr algn="ctr"/>
          <a:r>
            <a:rPr lang="es-CO" sz="1600" b="0" baseline="0">
              <a:solidFill>
                <a:srgbClr val="AC1925"/>
              </a:solidFill>
              <a:latin typeface="Museo Sans Condensed" panose="02000000000000000000" pitchFamily="2" charset="0"/>
            </a:rPr>
            <a:t>Departamento Administrativo de la Defensoría del Espacio Público - DADEP</a:t>
          </a:r>
        </a:p>
      </xdr:txBody>
    </xdr:sp>
    <xdr:clientData/>
  </xdr:twoCellAnchor>
  <xdr:twoCellAnchor editAs="oneCell">
    <xdr:from>
      <xdr:col>3</xdr:col>
      <xdr:colOff>676009</xdr:colOff>
      <xdr:row>48</xdr:row>
      <xdr:rowOff>105833</xdr:rowOff>
    </xdr:from>
    <xdr:to>
      <xdr:col>4</xdr:col>
      <xdr:colOff>14551</xdr:colOff>
      <xdr:row>50</xdr:row>
      <xdr:rowOff>9789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D14F20-CD9E-4C42-BA71-D6AE8FE28D16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59915" y="28871333"/>
          <a:ext cx="541074" cy="284956"/>
        </a:xfrm>
        <a:prstGeom prst="rect">
          <a:avLst/>
        </a:prstGeom>
      </xdr:spPr>
    </xdr:pic>
    <xdr:clientData/>
  </xdr:twoCellAnchor>
  <xdr:twoCellAnchor editAs="oneCell">
    <xdr:from>
      <xdr:col>3</xdr:col>
      <xdr:colOff>357188</xdr:colOff>
      <xdr:row>49</xdr:row>
      <xdr:rowOff>154782</xdr:rowOff>
    </xdr:from>
    <xdr:to>
      <xdr:col>3</xdr:col>
      <xdr:colOff>817680</xdr:colOff>
      <xdr:row>51</xdr:row>
      <xdr:rowOff>11907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7EBB3F-0940-451D-926D-3F82505AD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1094" y="29110782"/>
          <a:ext cx="460492" cy="238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74413</xdr:colOff>
      <xdr:row>0</xdr:row>
      <xdr:rowOff>36888</xdr:rowOff>
    </xdr:from>
    <xdr:to>
      <xdr:col>1</xdr:col>
      <xdr:colOff>1056678</xdr:colOff>
      <xdr:row>4</xdr:row>
      <xdr:rowOff>48215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3BD9AF-01FD-41BB-8F89-DDB30971B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8233" t="3761" r="18082" b="13202"/>
        <a:stretch>
          <a:fillRect/>
        </a:stretch>
      </xdr:blipFill>
      <xdr:spPr bwMode="auto">
        <a:xfrm>
          <a:off x="179188" y="36888"/>
          <a:ext cx="982265" cy="1249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1235274</xdr:colOff>
      <xdr:row>1</xdr:row>
      <xdr:rowOff>29766</xdr:rowOff>
    </xdr:from>
    <xdr:to>
      <xdr:col>6</xdr:col>
      <xdr:colOff>1232648</xdr:colOff>
      <xdr:row>3</xdr:row>
      <xdr:rowOff>347382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AAED14D8-1E37-43C4-899A-8728100E3FE1}"/>
            </a:ext>
          </a:extLst>
        </xdr:cNvPr>
        <xdr:cNvSpPr/>
      </xdr:nvSpPr>
      <xdr:spPr>
        <a:xfrm>
          <a:off x="1340049" y="125016"/>
          <a:ext cx="9493799" cy="1079616"/>
        </a:xfrm>
        <a:prstGeom prst="roundRect">
          <a:avLst/>
        </a:prstGeom>
        <a:ln w="19050">
          <a:solidFill>
            <a:srgbClr val="AC1925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3600" b="0">
              <a:solidFill>
                <a:srgbClr val="AC1925"/>
              </a:solidFill>
              <a:latin typeface="Museo Sans Condensed" panose="02000000000000000000" pitchFamily="2" charset="0"/>
            </a:rPr>
            <a:t>PLAN DE ACCIÓN</a:t>
          </a:r>
          <a:r>
            <a:rPr lang="es-CO" sz="3600" b="0" baseline="0">
              <a:solidFill>
                <a:srgbClr val="AC1925"/>
              </a:solidFill>
              <a:latin typeface="Museo Sans Condensed" panose="02000000000000000000" pitchFamily="2" charset="0"/>
            </a:rPr>
            <a:t> INSTITUCIONAL 2022                            </a:t>
          </a:r>
          <a:endParaRPr lang="es-CO" sz="4000" b="0" baseline="0">
            <a:solidFill>
              <a:srgbClr val="AC1925"/>
            </a:solidFill>
            <a:latin typeface="Museo Sans Condensed" panose="02000000000000000000" pitchFamily="2" charset="0"/>
          </a:endParaRPr>
        </a:p>
        <a:p>
          <a:pPr algn="ctr"/>
          <a:r>
            <a:rPr lang="es-CO" sz="1600" b="0" baseline="0">
              <a:solidFill>
                <a:srgbClr val="AC1925"/>
              </a:solidFill>
              <a:latin typeface="Museo Sans Condensed" panose="02000000000000000000" pitchFamily="2" charset="0"/>
            </a:rPr>
            <a:t>Departamento Administrativo de la Defensoría del Espacio Público - DADEP</a:t>
          </a:r>
        </a:p>
      </xdr:txBody>
    </xdr:sp>
    <xdr:clientData/>
  </xdr:twoCellAnchor>
  <xdr:twoCellAnchor editAs="oneCell">
    <xdr:from>
      <xdr:col>3</xdr:col>
      <xdr:colOff>676009</xdr:colOff>
      <xdr:row>48</xdr:row>
      <xdr:rowOff>105833</xdr:rowOff>
    </xdr:from>
    <xdr:to>
      <xdr:col>4</xdr:col>
      <xdr:colOff>14551</xdr:colOff>
      <xdr:row>50</xdr:row>
      <xdr:rowOff>9789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558C48-E63D-46F4-91F0-25CA59B22D5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67059" y="31271633"/>
          <a:ext cx="538692" cy="284956"/>
        </a:xfrm>
        <a:prstGeom prst="rect">
          <a:avLst/>
        </a:prstGeom>
      </xdr:spPr>
    </xdr:pic>
    <xdr:clientData/>
  </xdr:twoCellAnchor>
  <xdr:twoCellAnchor editAs="oneCell">
    <xdr:from>
      <xdr:col>3</xdr:col>
      <xdr:colOff>357188</xdr:colOff>
      <xdr:row>49</xdr:row>
      <xdr:rowOff>154782</xdr:rowOff>
    </xdr:from>
    <xdr:to>
      <xdr:col>3</xdr:col>
      <xdr:colOff>817680</xdr:colOff>
      <xdr:row>51</xdr:row>
      <xdr:rowOff>11907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39B56A7-DB2D-43FB-9BAF-D9A222DC3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8238" y="31511082"/>
          <a:ext cx="460492" cy="238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1702</xdr:colOff>
      <xdr:row>1</xdr:row>
      <xdr:rowOff>71438</xdr:rowOff>
    </xdr:from>
    <xdr:to>
      <xdr:col>2</xdr:col>
      <xdr:colOff>595312</xdr:colOff>
      <xdr:row>3</xdr:row>
      <xdr:rowOff>357188</xdr:rowOff>
    </xdr:to>
    <xdr:pic>
      <xdr:nvPicPr>
        <xdr:cNvPr id="3" name="Imagen 2" descr="Descripción: Descripción: Descripción: PROCEDIMIENTO-03.png">
          <a:extLst>
            <a:ext uri="{FF2B5EF4-FFF2-40B4-BE49-F238E27FC236}">
              <a16:creationId xmlns:a16="http://schemas.microsoft.com/office/drawing/2014/main" id="{D3D6EE16-66FA-4991-ADDA-BA22B26056A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19" t="6877" r="16673" b="11517"/>
        <a:stretch/>
      </xdr:blipFill>
      <xdr:spPr bwMode="auto">
        <a:xfrm>
          <a:off x="108858" y="166688"/>
          <a:ext cx="1391329" cy="1047750"/>
        </a:xfrm>
        <a:prstGeom prst="roundRect">
          <a:avLst>
            <a:gd name="adj" fmla="val 4167"/>
          </a:avLst>
        </a:prstGeom>
        <a:solidFill>
          <a:srgbClr val="FFFFFF"/>
        </a:solidFill>
        <a:ln w="19050" cap="sq" cmpd="sng" algn="ctr">
          <a:solidFill>
            <a:srgbClr val="002060"/>
          </a:solidFill>
          <a:prstDash val="solid"/>
          <a:miter lim="800000"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678657</xdr:colOff>
      <xdr:row>1</xdr:row>
      <xdr:rowOff>35719</xdr:rowOff>
    </xdr:from>
    <xdr:to>
      <xdr:col>33</xdr:col>
      <xdr:colOff>797718</xdr:colOff>
      <xdr:row>4</xdr:row>
      <xdr:rowOff>1702</xdr:rowOff>
    </xdr:to>
    <xdr:sp macro="" textlink="">
      <xdr:nvSpPr>
        <xdr:cNvPr id="4" name="1 Rectángulo redondeado">
          <a:extLst>
            <a:ext uri="{FF2B5EF4-FFF2-40B4-BE49-F238E27FC236}">
              <a16:creationId xmlns:a16="http://schemas.microsoft.com/office/drawing/2014/main" id="{E5A5FA11-0648-4718-B9D5-4D67B85531E3}"/>
            </a:ext>
          </a:extLst>
        </xdr:cNvPr>
        <xdr:cNvSpPr/>
      </xdr:nvSpPr>
      <xdr:spPr>
        <a:xfrm>
          <a:off x="1583532" y="130969"/>
          <a:ext cx="29860874" cy="1108983"/>
        </a:xfrm>
        <a:prstGeom prst="roundRect">
          <a:avLst/>
        </a:prstGeom>
        <a:ln w="38100">
          <a:solidFill>
            <a:srgbClr val="00206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800" b="1" baseline="0">
              <a:solidFill>
                <a:srgbClr val="002060"/>
              </a:solidFill>
              <a:latin typeface="Museo Sans Condensed" panose="02000000000000000000" pitchFamily="2" charset="0"/>
            </a:rPr>
            <a:t>FORMATO</a:t>
          </a:r>
        </a:p>
        <a:p>
          <a:pPr algn="ctr"/>
          <a:r>
            <a:rPr lang="es-CO" sz="2800" b="1" baseline="0">
              <a:solidFill>
                <a:srgbClr val="002060"/>
              </a:solidFill>
              <a:latin typeface="Museo Sans Condensed" panose="02000000000000000000" pitchFamily="2" charset="0"/>
            </a:rPr>
            <a:t>ACCIÓN INSTITUCIONAL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view="pageBreakPreview" topLeftCell="A10" zoomScaleNormal="100" zoomScaleSheetLayoutView="100" workbookViewId="0">
      <selection activeCell="F56" sqref="F56"/>
    </sheetView>
  </sheetViews>
  <sheetFormatPr baseColWidth="10" defaultRowHeight="15"/>
  <cols>
    <col min="9" max="9" width="11.140625" customWidth="1"/>
    <col min="10" max="10" width="9.140625" customWidth="1"/>
  </cols>
  <sheetData/>
  <pageMargins left="0" right="0" top="0" bottom="0" header="0" footer="0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HU52"/>
  <sheetViews>
    <sheetView showGridLines="0" topLeftCell="H1" zoomScale="80" zoomScaleNormal="80" zoomScaleSheetLayoutView="40" workbookViewId="0">
      <pane ySplit="9" topLeftCell="A10" activePane="bottomLeft" state="frozenSplit"/>
      <selection pane="bottomLeft" activeCell="R13" sqref="R13"/>
    </sheetView>
  </sheetViews>
  <sheetFormatPr baseColWidth="10" defaultColWidth="11.42578125" defaultRowHeight="15"/>
  <cols>
    <col min="1" max="1" width="1.5703125" style="40" customWidth="1"/>
    <col min="2" max="2" width="30.42578125" style="40" customWidth="1"/>
    <col min="3" max="3" width="36.85546875" style="40" customWidth="1"/>
    <col min="4" max="4" width="18" style="40" customWidth="1"/>
    <col min="5" max="5" width="19.5703125" style="40" customWidth="1"/>
    <col min="6" max="6" width="37.5703125" style="40" customWidth="1"/>
    <col min="7" max="7" width="27.5703125" style="40" customWidth="1"/>
    <col min="8" max="8" width="20.5703125" style="40" customWidth="1"/>
    <col min="9" max="9" width="17.28515625" style="40" customWidth="1"/>
    <col min="10" max="10" width="42.42578125" style="49" customWidth="1"/>
    <col min="11" max="11" width="18.140625" style="40" customWidth="1"/>
    <col min="12" max="14" width="13.7109375" style="40" customWidth="1"/>
    <col min="15" max="15" width="0.85546875" style="80" customWidth="1"/>
    <col min="16" max="18" width="13.7109375" style="40" customWidth="1"/>
    <col min="19" max="19" width="0.85546875" style="80" customWidth="1"/>
    <col min="20" max="22" width="13.7109375" style="40" customWidth="1"/>
    <col min="23" max="23" width="0.85546875" style="80" customWidth="1"/>
    <col min="24" max="26" width="13.7109375" style="40" customWidth="1"/>
    <col min="27" max="27" width="0.85546875" style="80" customWidth="1"/>
    <col min="28" max="33" width="12.7109375" style="40" customWidth="1"/>
    <col min="34" max="16384" width="11.42578125" style="40"/>
  </cols>
  <sheetData>
    <row r="1" spans="1:229" ht="7.5" customHeight="1">
      <c r="A1" s="38"/>
      <c r="B1" s="38"/>
      <c r="C1" s="38"/>
      <c r="D1" s="38"/>
      <c r="E1" s="38"/>
      <c r="F1" s="38"/>
      <c r="G1" s="38"/>
      <c r="H1" s="38"/>
      <c r="I1" s="38"/>
      <c r="J1" s="39"/>
      <c r="K1" s="38"/>
      <c r="L1" s="38"/>
      <c r="M1" s="77"/>
      <c r="N1" s="77"/>
      <c r="O1" s="78"/>
      <c r="P1" s="38"/>
      <c r="Q1" s="77"/>
      <c r="R1" s="77"/>
      <c r="S1" s="78"/>
      <c r="T1" s="38"/>
      <c r="U1" s="77"/>
      <c r="V1" s="77"/>
      <c r="W1" s="78"/>
      <c r="AA1" s="78"/>
      <c r="AC1" s="41"/>
      <c r="AD1" s="41"/>
      <c r="AE1" s="41"/>
      <c r="AF1" s="41"/>
      <c r="AG1" s="41"/>
      <c r="AH1" s="41"/>
      <c r="AI1" s="41"/>
      <c r="AJ1" s="41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42"/>
      <c r="AV1" s="42"/>
      <c r="AW1" s="42"/>
      <c r="AX1" s="42"/>
      <c r="AY1" s="42"/>
      <c r="AZ1" s="42"/>
      <c r="BA1" s="42"/>
      <c r="BB1" s="43"/>
      <c r="BC1" s="43"/>
      <c r="BD1" s="43"/>
      <c r="BE1" s="43"/>
      <c r="BF1" s="43"/>
      <c r="BG1" s="43"/>
      <c r="BH1" s="44"/>
      <c r="BI1" s="44"/>
      <c r="BJ1" s="44"/>
      <c r="BK1" s="44"/>
      <c r="BL1" s="44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6"/>
    </row>
    <row r="2" spans="1:229" ht="30" customHeight="1">
      <c r="A2" s="114"/>
      <c r="B2" s="114"/>
      <c r="C2" s="114"/>
      <c r="D2" s="114"/>
      <c r="E2" s="41"/>
      <c r="F2" s="41"/>
      <c r="G2" s="41"/>
      <c r="H2" s="47" t="s">
        <v>4</v>
      </c>
      <c r="I2" s="47" t="s">
        <v>132</v>
      </c>
      <c r="J2" s="39"/>
      <c r="K2" s="41"/>
      <c r="L2" s="41"/>
      <c r="M2" s="41"/>
      <c r="N2" s="41"/>
      <c r="O2" s="79"/>
      <c r="P2" s="41"/>
      <c r="Q2" s="41"/>
      <c r="R2" s="41"/>
      <c r="S2" s="79"/>
      <c r="T2" s="41"/>
      <c r="U2" s="41"/>
      <c r="V2" s="41"/>
      <c r="W2" s="79"/>
      <c r="AA2" s="79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2"/>
      <c r="AV2" s="42"/>
      <c r="AW2" s="42"/>
      <c r="AX2" s="42"/>
      <c r="AY2" s="42"/>
      <c r="AZ2" s="42"/>
      <c r="BA2" s="42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6"/>
    </row>
    <row r="3" spans="1:229" ht="30" customHeight="1">
      <c r="A3" s="114"/>
      <c r="B3" s="114"/>
      <c r="C3" s="114"/>
      <c r="D3" s="114"/>
      <c r="E3" s="41"/>
      <c r="F3" s="41"/>
      <c r="G3" s="41"/>
      <c r="H3" s="47" t="s">
        <v>5</v>
      </c>
      <c r="I3" s="47">
        <v>1</v>
      </c>
      <c r="J3" s="39"/>
      <c r="K3" s="41"/>
      <c r="L3" s="41"/>
      <c r="M3" s="41"/>
      <c r="N3" s="41"/>
      <c r="O3" s="79"/>
      <c r="P3" s="41"/>
      <c r="Q3" s="41"/>
      <c r="R3" s="41"/>
      <c r="S3" s="79"/>
      <c r="T3" s="41"/>
      <c r="U3" s="41"/>
      <c r="V3" s="41"/>
      <c r="W3" s="79"/>
      <c r="AA3" s="79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2"/>
      <c r="AV3" s="42"/>
      <c r="AW3" s="42"/>
      <c r="AX3" s="42"/>
      <c r="AY3" s="42"/>
      <c r="AZ3" s="42"/>
      <c r="BA3" s="42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6"/>
    </row>
    <row r="4" spans="1:229" ht="30" customHeight="1">
      <c r="A4" s="114"/>
      <c r="B4" s="114"/>
      <c r="C4" s="114"/>
      <c r="D4" s="114"/>
      <c r="E4" s="41"/>
      <c r="F4" s="41"/>
      <c r="G4" s="41"/>
      <c r="H4" s="47" t="s">
        <v>6</v>
      </c>
      <c r="I4" s="48">
        <v>43495</v>
      </c>
      <c r="J4" s="39"/>
      <c r="K4" s="41"/>
      <c r="L4" s="41"/>
      <c r="M4" s="41"/>
      <c r="N4" s="41"/>
      <c r="O4" s="79"/>
      <c r="P4" s="41"/>
      <c r="Q4" s="41"/>
      <c r="R4" s="41"/>
      <c r="S4" s="79"/>
      <c r="T4" s="41"/>
      <c r="U4" s="41"/>
      <c r="V4" s="41"/>
      <c r="W4" s="79"/>
      <c r="AA4" s="79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2"/>
      <c r="AV4" s="42"/>
      <c r="AW4" s="42"/>
      <c r="AX4" s="42"/>
      <c r="AY4" s="42"/>
      <c r="AZ4" s="42"/>
      <c r="BA4" s="42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6"/>
    </row>
    <row r="5" spans="1:229" ht="7.5" customHeight="1">
      <c r="A5" s="38"/>
      <c r="B5" s="38"/>
      <c r="C5" s="38"/>
      <c r="D5" s="38"/>
      <c r="E5" s="38"/>
      <c r="F5" s="38"/>
      <c r="G5" s="38"/>
      <c r="H5" s="38"/>
      <c r="I5" s="38"/>
      <c r="J5" s="39"/>
      <c r="K5" s="38"/>
      <c r="L5" s="38"/>
      <c r="M5" s="77"/>
      <c r="N5" s="77"/>
      <c r="O5" s="78"/>
      <c r="P5" s="38"/>
      <c r="Q5" s="77"/>
      <c r="R5" s="77"/>
      <c r="S5" s="78"/>
      <c r="T5" s="38"/>
      <c r="U5" s="77"/>
      <c r="V5" s="77"/>
      <c r="W5" s="78"/>
      <c r="AA5" s="78"/>
      <c r="AC5" s="41"/>
      <c r="AD5" s="41"/>
      <c r="AE5" s="41"/>
      <c r="AF5" s="41"/>
      <c r="AG5" s="41"/>
      <c r="AH5" s="41"/>
      <c r="AI5" s="41"/>
      <c r="AJ5" s="41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42"/>
      <c r="AV5" s="42"/>
      <c r="AW5" s="42"/>
      <c r="AX5" s="42"/>
      <c r="AY5" s="42"/>
      <c r="AZ5" s="42"/>
      <c r="BA5" s="42"/>
      <c r="BB5" s="43"/>
      <c r="BC5" s="43"/>
      <c r="BD5" s="43"/>
      <c r="BE5" s="43"/>
      <c r="BF5" s="43"/>
      <c r="BG5" s="43"/>
      <c r="BH5" s="44"/>
      <c r="BI5" s="44"/>
      <c r="BJ5" s="44"/>
      <c r="BK5" s="44"/>
      <c r="BL5" s="44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6"/>
    </row>
    <row r="6" spans="1:229" s="50" customFormat="1" ht="27.75" customHeight="1">
      <c r="A6" s="52"/>
      <c r="B6" s="117" t="s">
        <v>133</v>
      </c>
      <c r="C6" s="118"/>
      <c r="D6" s="118"/>
      <c r="E6" s="118"/>
      <c r="F6" s="118"/>
      <c r="G6" s="119"/>
      <c r="H6" s="120" t="s">
        <v>134</v>
      </c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51"/>
      <c r="AI6" s="51"/>
      <c r="AJ6" s="51"/>
    </row>
    <row r="7" spans="1:229" ht="12.75" customHeight="1"/>
    <row r="8" spans="1:229" ht="15" customHeight="1">
      <c r="B8" s="116" t="s">
        <v>2</v>
      </c>
      <c r="C8" s="116" t="s">
        <v>3</v>
      </c>
      <c r="D8" s="116" t="s">
        <v>1</v>
      </c>
      <c r="E8" s="116" t="s">
        <v>0</v>
      </c>
      <c r="F8" s="116" t="s">
        <v>9</v>
      </c>
      <c r="G8" s="115" t="s">
        <v>8</v>
      </c>
      <c r="H8" s="115" t="s">
        <v>10</v>
      </c>
      <c r="I8" s="115" t="s">
        <v>11</v>
      </c>
      <c r="J8" s="115" t="s">
        <v>12</v>
      </c>
      <c r="K8" s="115" t="s">
        <v>28</v>
      </c>
      <c r="L8" s="129" t="s">
        <v>24</v>
      </c>
      <c r="M8" s="130"/>
      <c r="N8" s="131"/>
      <c r="O8" s="81"/>
      <c r="P8" s="127" t="s">
        <v>25</v>
      </c>
      <c r="Q8" s="127"/>
      <c r="R8" s="127"/>
      <c r="S8" s="81"/>
      <c r="T8" s="128" t="s">
        <v>26</v>
      </c>
      <c r="U8" s="128"/>
      <c r="V8" s="128"/>
      <c r="W8" s="81"/>
      <c r="X8" s="127" t="s">
        <v>27</v>
      </c>
      <c r="Y8" s="127"/>
      <c r="Z8" s="127"/>
      <c r="AA8" s="81"/>
      <c r="AB8" s="124" t="s">
        <v>185</v>
      </c>
      <c r="AC8" s="125"/>
      <c r="AD8" s="126"/>
      <c r="AE8" s="124" t="s">
        <v>186</v>
      </c>
      <c r="AF8" s="125"/>
      <c r="AG8" s="126"/>
    </row>
    <row r="9" spans="1:229" ht="39.950000000000003" customHeight="1">
      <c r="B9" s="116"/>
      <c r="C9" s="116"/>
      <c r="D9" s="116"/>
      <c r="E9" s="116"/>
      <c r="F9" s="116"/>
      <c r="G9" s="115"/>
      <c r="H9" s="115"/>
      <c r="I9" s="115"/>
      <c r="J9" s="115"/>
      <c r="K9" s="115"/>
      <c r="L9" s="28" t="s">
        <v>13</v>
      </c>
      <c r="M9" s="28" t="s">
        <v>181</v>
      </c>
      <c r="N9" s="28" t="s">
        <v>182</v>
      </c>
      <c r="O9" s="82"/>
      <c r="P9" s="88" t="s">
        <v>13</v>
      </c>
      <c r="Q9" s="88" t="s">
        <v>181</v>
      </c>
      <c r="R9" s="88" t="s">
        <v>182</v>
      </c>
      <c r="S9" s="82"/>
      <c r="T9" s="28" t="s">
        <v>13</v>
      </c>
      <c r="U9" s="28" t="s">
        <v>181</v>
      </c>
      <c r="V9" s="28" t="s">
        <v>182</v>
      </c>
      <c r="W9" s="82"/>
      <c r="X9" s="88" t="s">
        <v>13</v>
      </c>
      <c r="Y9" s="88" t="s">
        <v>181</v>
      </c>
      <c r="Z9" s="88" t="s">
        <v>182</v>
      </c>
      <c r="AA9" s="82"/>
      <c r="AB9" s="90" t="s">
        <v>187</v>
      </c>
      <c r="AC9" s="90" t="s">
        <v>183</v>
      </c>
      <c r="AD9" s="90" t="s">
        <v>184</v>
      </c>
      <c r="AE9" s="90" t="s">
        <v>188</v>
      </c>
      <c r="AF9" s="90" t="s">
        <v>183</v>
      </c>
      <c r="AG9" s="91" t="s">
        <v>184</v>
      </c>
    </row>
    <row r="10" spans="1:229" s="66" customFormat="1" ht="39.950000000000003" customHeight="1">
      <c r="B10" s="107" t="s">
        <v>44</v>
      </c>
      <c r="C10" s="107" t="s">
        <v>45</v>
      </c>
      <c r="D10" s="107" t="s">
        <v>43</v>
      </c>
      <c r="E10" s="103" t="s">
        <v>39</v>
      </c>
      <c r="F10" s="107" t="s">
        <v>40</v>
      </c>
      <c r="G10" s="107" t="s">
        <v>41</v>
      </c>
      <c r="H10" s="110">
        <v>44593</v>
      </c>
      <c r="I10" s="110">
        <v>44926</v>
      </c>
      <c r="J10" s="65" t="s">
        <v>137</v>
      </c>
      <c r="K10" s="107" t="s">
        <v>42</v>
      </c>
      <c r="L10" s="60">
        <v>0.23333333333333331</v>
      </c>
      <c r="M10" s="60">
        <v>0.15</v>
      </c>
      <c r="N10" s="60">
        <f>M10/L10</f>
        <v>0.6428571428571429</v>
      </c>
      <c r="O10" s="83"/>
      <c r="P10" s="60">
        <v>0.3</v>
      </c>
      <c r="Q10" s="60"/>
      <c r="R10" s="60">
        <f t="shared" ref="R10:R48" si="0">Q10/P10</f>
        <v>0</v>
      </c>
      <c r="S10" s="83"/>
      <c r="T10" s="60">
        <v>0.23333333333333331</v>
      </c>
      <c r="U10" s="60"/>
      <c r="V10" s="60">
        <f t="shared" ref="V10:V48" si="1">U10/T10</f>
        <v>0</v>
      </c>
      <c r="W10" s="83"/>
      <c r="X10" s="60">
        <v>0.23333333333333331</v>
      </c>
      <c r="Y10" s="60"/>
      <c r="Z10" s="60">
        <f t="shared" ref="Z10:Z48" si="2">Y10/X10</f>
        <v>0</v>
      </c>
      <c r="AA10" s="83"/>
      <c r="AB10" s="63">
        <f>+L10+P10+T10+X10</f>
        <v>0.99999999999999989</v>
      </c>
      <c r="AC10" s="63">
        <f t="shared" ref="AC10:AC48" si="3">+M10+Q10+U10+Y10</f>
        <v>0.15</v>
      </c>
      <c r="AD10" s="63">
        <f t="shared" ref="AD10" si="4">AC10/AB10</f>
        <v>0.15000000000000002</v>
      </c>
      <c r="AE10" s="122">
        <f>AVERAGE(AB10:AB11)</f>
        <v>1</v>
      </c>
      <c r="AF10" s="122">
        <f>AVERAGEA(AC10:AC11)</f>
        <v>0.2</v>
      </c>
      <c r="AG10" s="122">
        <f>+AF10/AE10</f>
        <v>0.2</v>
      </c>
      <c r="AH10" s="89"/>
    </row>
    <row r="11" spans="1:229" s="69" customFormat="1" ht="96" customHeight="1">
      <c r="A11" s="67"/>
      <c r="B11" s="108"/>
      <c r="C11" s="108" t="s">
        <v>45</v>
      </c>
      <c r="D11" s="108" t="s">
        <v>43</v>
      </c>
      <c r="E11" s="106"/>
      <c r="F11" s="108" t="s">
        <v>40</v>
      </c>
      <c r="G11" s="108" t="s">
        <v>41</v>
      </c>
      <c r="H11" s="111">
        <v>44562</v>
      </c>
      <c r="I11" s="111">
        <v>44926</v>
      </c>
      <c r="J11" s="68" t="s">
        <v>138</v>
      </c>
      <c r="K11" s="109"/>
      <c r="L11" s="62">
        <v>0.25</v>
      </c>
      <c r="M11" s="62">
        <v>0.25</v>
      </c>
      <c r="N11" s="62">
        <f t="shared" ref="N11:N48" si="5">M11/L11</f>
        <v>1</v>
      </c>
      <c r="O11" s="84"/>
      <c r="P11" s="62">
        <v>0.25</v>
      </c>
      <c r="Q11" s="62"/>
      <c r="R11" s="62">
        <f t="shared" si="0"/>
        <v>0</v>
      </c>
      <c r="S11" s="84"/>
      <c r="T11" s="62">
        <v>0.3</v>
      </c>
      <c r="U11" s="62"/>
      <c r="V11" s="60">
        <f t="shared" si="1"/>
        <v>0</v>
      </c>
      <c r="W11" s="84"/>
      <c r="X11" s="62">
        <v>0.2</v>
      </c>
      <c r="Y11" s="62"/>
      <c r="Z11" s="60">
        <f t="shared" si="2"/>
        <v>0</v>
      </c>
      <c r="AA11" s="84"/>
      <c r="AB11" s="63">
        <f t="shared" ref="AB11" si="6">+L11+P11+T11+X11</f>
        <v>1</v>
      </c>
      <c r="AC11" s="63">
        <f t="shared" si="3"/>
        <v>0.25</v>
      </c>
      <c r="AD11" s="63">
        <f t="shared" ref="AD11:AD48" si="7">AC11/AB11</f>
        <v>0.25</v>
      </c>
      <c r="AE11" s="123"/>
      <c r="AF11" s="123"/>
      <c r="AG11" s="123"/>
    </row>
    <row r="12" spans="1:229" s="69" customFormat="1" ht="81" customHeight="1">
      <c r="A12" s="67"/>
      <c r="B12" s="107" t="s">
        <v>46</v>
      </c>
      <c r="C12" s="107" t="s">
        <v>48</v>
      </c>
      <c r="D12" s="65" t="s">
        <v>43</v>
      </c>
      <c r="E12" s="106"/>
      <c r="F12" s="103" t="s">
        <v>50</v>
      </c>
      <c r="G12" s="65" t="s">
        <v>49</v>
      </c>
      <c r="H12" s="57">
        <v>44593</v>
      </c>
      <c r="I12" s="57">
        <v>44926</v>
      </c>
      <c r="J12" s="68" t="s">
        <v>139</v>
      </c>
      <c r="K12" s="109"/>
      <c r="L12" s="62">
        <v>0.18000000000000002</v>
      </c>
      <c r="M12" s="62">
        <v>0.18000000000000002</v>
      </c>
      <c r="N12" s="62">
        <f t="shared" si="5"/>
        <v>1</v>
      </c>
      <c r="O12" s="84"/>
      <c r="P12" s="62">
        <v>0.27</v>
      </c>
      <c r="Q12" s="62"/>
      <c r="R12" s="62">
        <f t="shared" si="0"/>
        <v>0</v>
      </c>
      <c r="S12" s="84"/>
      <c r="T12" s="62">
        <v>0.27</v>
      </c>
      <c r="U12" s="62"/>
      <c r="V12" s="60">
        <f t="shared" si="1"/>
        <v>0</v>
      </c>
      <c r="W12" s="84"/>
      <c r="X12" s="62">
        <v>0.28000000000000003</v>
      </c>
      <c r="Y12" s="62"/>
      <c r="Z12" s="60">
        <f t="shared" si="2"/>
        <v>0</v>
      </c>
      <c r="AA12" s="84"/>
      <c r="AB12" s="63">
        <f t="shared" ref="AB12:AB48" si="8">+L12</f>
        <v>0.18000000000000002</v>
      </c>
      <c r="AC12" s="63">
        <f t="shared" si="3"/>
        <v>0.18000000000000002</v>
      </c>
      <c r="AD12" s="63">
        <f t="shared" si="7"/>
        <v>1</v>
      </c>
      <c r="AE12" s="92">
        <f>+L12+P12+T12+X12</f>
        <v>1</v>
      </c>
      <c r="AF12" s="92">
        <f>+M12+Q12+U12+Y12</f>
        <v>0.18000000000000002</v>
      </c>
      <c r="AG12" s="92">
        <f>+AF12/AE12</f>
        <v>0.18000000000000002</v>
      </c>
    </row>
    <row r="13" spans="1:229" s="66" customFormat="1" ht="69" customHeight="1">
      <c r="B13" s="109"/>
      <c r="C13" s="109"/>
      <c r="D13" s="65" t="s">
        <v>52</v>
      </c>
      <c r="E13" s="106"/>
      <c r="F13" s="106"/>
      <c r="G13" s="56" t="s">
        <v>51</v>
      </c>
      <c r="H13" s="70">
        <v>44621</v>
      </c>
      <c r="I13" s="70">
        <v>44926</v>
      </c>
      <c r="J13" s="68" t="s">
        <v>140</v>
      </c>
      <c r="K13" s="109"/>
      <c r="L13" s="62">
        <v>0.25</v>
      </c>
      <c r="M13" s="62">
        <v>0.25</v>
      </c>
      <c r="N13" s="62">
        <f t="shared" si="5"/>
        <v>1</v>
      </c>
      <c r="O13" s="84"/>
      <c r="P13" s="62">
        <v>0.25</v>
      </c>
      <c r="Q13" s="62"/>
      <c r="R13" s="62">
        <f t="shared" si="0"/>
        <v>0</v>
      </c>
      <c r="S13" s="84"/>
      <c r="T13" s="62">
        <v>0.25</v>
      </c>
      <c r="U13" s="62"/>
      <c r="V13" s="60">
        <f t="shared" si="1"/>
        <v>0</v>
      </c>
      <c r="W13" s="84"/>
      <c r="X13" s="62">
        <v>0.25</v>
      </c>
      <c r="Y13" s="62"/>
      <c r="Z13" s="60">
        <f t="shared" si="2"/>
        <v>0</v>
      </c>
      <c r="AA13" s="84"/>
      <c r="AB13" s="63">
        <f t="shared" si="8"/>
        <v>0.25</v>
      </c>
      <c r="AC13" s="63">
        <f t="shared" si="3"/>
        <v>0.25</v>
      </c>
      <c r="AD13" s="63">
        <f t="shared" si="7"/>
        <v>1</v>
      </c>
      <c r="AE13" s="92">
        <f t="shared" ref="AE13:AE48" si="9">+L13+P13+T13+X13</f>
        <v>1</v>
      </c>
      <c r="AF13" s="92">
        <f t="shared" ref="AF13:AF48" si="10">+M13+Q13+U13+Y13</f>
        <v>0.25</v>
      </c>
      <c r="AG13" s="92">
        <f>+AF13/AE13</f>
        <v>0.25</v>
      </c>
    </row>
    <row r="14" spans="1:229" s="66" customFormat="1" ht="69" customHeight="1">
      <c r="B14" s="109"/>
      <c r="C14" s="109"/>
      <c r="D14" s="64" t="s">
        <v>52</v>
      </c>
      <c r="E14" s="106"/>
      <c r="F14" s="106"/>
      <c r="G14" s="65" t="s">
        <v>53</v>
      </c>
      <c r="H14" s="57">
        <v>44562</v>
      </c>
      <c r="I14" s="57">
        <v>44926</v>
      </c>
      <c r="J14" s="68" t="s">
        <v>54</v>
      </c>
      <c r="K14" s="109"/>
      <c r="L14" s="62">
        <v>0.22500000000000001</v>
      </c>
      <c r="M14" s="62">
        <v>0.22500000000000001</v>
      </c>
      <c r="N14" s="62">
        <f t="shared" si="5"/>
        <v>1</v>
      </c>
      <c r="O14" s="84"/>
      <c r="P14" s="62">
        <v>0.26</v>
      </c>
      <c r="Q14" s="62"/>
      <c r="R14" s="62">
        <f t="shared" si="0"/>
        <v>0</v>
      </c>
      <c r="S14" s="84"/>
      <c r="T14" s="62">
        <v>0.255</v>
      </c>
      <c r="U14" s="62"/>
      <c r="V14" s="60">
        <f t="shared" si="1"/>
        <v>0</v>
      </c>
      <c r="W14" s="84"/>
      <c r="X14" s="62">
        <v>0.26</v>
      </c>
      <c r="Y14" s="62"/>
      <c r="Z14" s="60">
        <f t="shared" si="2"/>
        <v>0</v>
      </c>
      <c r="AA14" s="84"/>
      <c r="AB14" s="63">
        <f t="shared" si="8"/>
        <v>0.22500000000000001</v>
      </c>
      <c r="AC14" s="63">
        <f t="shared" si="3"/>
        <v>0.22500000000000001</v>
      </c>
      <c r="AD14" s="63">
        <f t="shared" si="7"/>
        <v>1</v>
      </c>
      <c r="AE14" s="92">
        <f t="shared" si="9"/>
        <v>1</v>
      </c>
      <c r="AF14" s="92">
        <f t="shared" si="10"/>
        <v>0.22500000000000001</v>
      </c>
      <c r="AG14" s="92">
        <f t="shared" ref="AG14:AG48" si="11">+AF14/AE14</f>
        <v>0.22500000000000001</v>
      </c>
    </row>
    <row r="15" spans="1:229" s="66" customFormat="1" ht="48" customHeight="1">
      <c r="B15" s="107" t="s">
        <v>46</v>
      </c>
      <c r="C15" s="107" t="s">
        <v>47</v>
      </c>
      <c r="D15" s="64" t="s">
        <v>52</v>
      </c>
      <c r="E15" s="106"/>
      <c r="F15" s="107" t="s">
        <v>56</v>
      </c>
      <c r="G15" s="65" t="s">
        <v>141</v>
      </c>
      <c r="H15" s="57">
        <v>44621</v>
      </c>
      <c r="I15" s="57">
        <v>44926</v>
      </c>
      <c r="J15" s="68" t="s">
        <v>142</v>
      </c>
      <c r="K15" s="109"/>
      <c r="L15" s="60">
        <v>0.25</v>
      </c>
      <c r="M15" s="60">
        <v>0.25</v>
      </c>
      <c r="N15" s="60">
        <f t="shared" si="5"/>
        <v>1</v>
      </c>
      <c r="O15" s="83"/>
      <c r="P15" s="62">
        <v>0.25</v>
      </c>
      <c r="Q15" s="62"/>
      <c r="R15" s="62">
        <f t="shared" si="0"/>
        <v>0</v>
      </c>
      <c r="S15" s="83"/>
      <c r="T15" s="63">
        <v>0.25</v>
      </c>
      <c r="U15" s="63"/>
      <c r="V15" s="60">
        <f t="shared" si="1"/>
        <v>0</v>
      </c>
      <c r="W15" s="83"/>
      <c r="X15" s="63">
        <v>0.25</v>
      </c>
      <c r="Y15" s="63"/>
      <c r="Z15" s="60">
        <f t="shared" si="2"/>
        <v>0</v>
      </c>
      <c r="AA15" s="83"/>
      <c r="AB15" s="63">
        <f t="shared" si="8"/>
        <v>0.25</v>
      </c>
      <c r="AC15" s="63">
        <f t="shared" si="3"/>
        <v>0.25</v>
      </c>
      <c r="AD15" s="63">
        <f t="shared" si="7"/>
        <v>1</v>
      </c>
      <c r="AE15" s="92">
        <f t="shared" si="9"/>
        <v>1</v>
      </c>
      <c r="AF15" s="92">
        <f t="shared" si="10"/>
        <v>0.25</v>
      </c>
      <c r="AG15" s="92">
        <f t="shared" si="11"/>
        <v>0.25</v>
      </c>
    </row>
    <row r="16" spans="1:229" s="66" customFormat="1" ht="51" customHeight="1">
      <c r="B16" s="109"/>
      <c r="C16" s="109"/>
      <c r="D16" s="64" t="s">
        <v>52</v>
      </c>
      <c r="E16" s="106"/>
      <c r="F16" s="109"/>
      <c r="G16" s="65" t="s">
        <v>148</v>
      </c>
      <c r="H16" s="57">
        <v>44866</v>
      </c>
      <c r="I16" s="57">
        <v>44895</v>
      </c>
      <c r="J16" s="68" t="s">
        <v>143</v>
      </c>
      <c r="K16" s="109"/>
      <c r="L16" s="62">
        <v>0</v>
      </c>
      <c r="M16" s="62">
        <v>0</v>
      </c>
      <c r="N16" s="62">
        <v>0</v>
      </c>
      <c r="O16" s="84"/>
      <c r="P16" s="62">
        <v>0</v>
      </c>
      <c r="Q16" s="62"/>
      <c r="R16" s="62" t="e">
        <f t="shared" si="0"/>
        <v>#DIV/0!</v>
      </c>
      <c r="S16" s="84"/>
      <c r="T16" s="62">
        <v>0</v>
      </c>
      <c r="U16" s="62"/>
      <c r="V16" s="60" t="e">
        <f t="shared" si="1"/>
        <v>#DIV/0!</v>
      </c>
      <c r="W16" s="84"/>
      <c r="X16" s="62">
        <v>1</v>
      </c>
      <c r="Y16" s="62"/>
      <c r="Z16" s="60">
        <f t="shared" si="2"/>
        <v>0</v>
      </c>
      <c r="AA16" s="84"/>
      <c r="AB16" s="63">
        <f t="shared" si="8"/>
        <v>0</v>
      </c>
      <c r="AC16" s="63">
        <f t="shared" si="3"/>
        <v>0</v>
      </c>
      <c r="AD16" s="63">
        <v>0</v>
      </c>
      <c r="AE16" s="92">
        <f t="shared" si="9"/>
        <v>1</v>
      </c>
      <c r="AF16" s="92">
        <f t="shared" si="10"/>
        <v>0</v>
      </c>
      <c r="AG16" s="92">
        <v>0</v>
      </c>
    </row>
    <row r="17" spans="2:33" s="66" customFormat="1" ht="45">
      <c r="B17" s="109"/>
      <c r="C17" s="109"/>
      <c r="D17" s="64" t="s">
        <v>52</v>
      </c>
      <c r="E17" s="106"/>
      <c r="F17" s="109"/>
      <c r="G17" s="65" t="s">
        <v>147</v>
      </c>
      <c r="H17" s="57">
        <v>44593</v>
      </c>
      <c r="I17" s="57">
        <v>44926</v>
      </c>
      <c r="J17" s="68" t="s">
        <v>144</v>
      </c>
      <c r="K17" s="109"/>
      <c r="L17" s="60">
        <v>9.6666666666666679E-2</v>
      </c>
      <c r="M17" s="60">
        <v>6.3333333333333325E-2</v>
      </c>
      <c r="N17" s="60">
        <f t="shared" si="5"/>
        <v>0.65517241379310331</v>
      </c>
      <c r="O17" s="83"/>
      <c r="P17" s="61">
        <v>0.19</v>
      </c>
      <c r="Q17" s="61"/>
      <c r="R17" s="61">
        <f t="shared" si="0"/>
        <v>0</v>
      </c>
      <c r="S17" s="83"/>
      <c r="T17" s="61">
        <v>0.29000000000000004</v>
      </c>
      <c r="U17" s="61"/>
      <c r="V17" s="60">
        <f t="shared" si="1"/>
        <v>0</v>
      </c>
      <c r="W17" s="83"/>
      <c r="X17" s="60">
        <v>0.42333333333333334</v>
      </c>
      <c r="Y17" s="60"/>
      <c r="Z17" s="60">
        <f t="shared" si="2"/>
        <v>0</v>
      </c>
      <c r="AA17" s="83"/>
      <c r="AB17" s="63">
        <f t="shared" si="8"/>
        <v>9.6666666666666679E-2</v>
      </c>
      <c r="AC17" s="63">
        <f t="shared" si="3"/>
        <v>6.3333333333333325E-2</v>
      </c>
      <c r="AD17" s="63">
        <f t="shared" si="7"/>
        <v>0.65517241379310331</v>
      </c>
      <c r="AE17" s="92">
        <f t="shared" si="9"/>
        <v>1</v>
      </c>
      <c r="AF17" s="92">
        <f t="shared" si="10"/>
        <v>6.3333333333333325E-2</v>
      </c>
      <c r="AG17" s="92">
        <f t="shared" si="11"/>
        <v>6.3333333333333325E-2</v>
      </c>
    </row>
    <row r="18" spans="2:33" s="66" customFormat="1" ht="45">
      <c r="B18" s="109"/>
      <c r="C18" s="109"/>
      <c r="D18" s="64" t="s">
        <v>52</v>
      </c>
      <c r="E18" s="106"/>
      <c r="F18" s="109"/>
      <c r="G18" s="65" t="s">
        <v>149</v>
      </c>
      <c r="H18" s="57">
        <v>44621</v>
      </c>
      <c r="I18" s="57">
        <v>44895</v>
      </c>
      <c r="J18" s="68" t="s">
        <v>145</v>
      </c>
      <c r="K18" s="109"/>
      <c r="L18" s="60">
        <v>0.11</v>
      </c>
      <c r="M18" s="60">
        <v>0.25</v>
      </c>
      <c r="N18" s="60">
        <f t="shared" si="5"/>
        <v>2.2727272727272729</v>
      </c>
      <c r="O18" s="83"/>
      <c r="P18" s="60">
        <v>0.33</v>
      </c>
      <c r="Q18" s="60"/>
      <c r="R18" s="60">
        <f t="shared" si="0"/>
        <v>0</v>
      </c>
      <c r="S18" s="83"/>
      <c r="T18" s="60">
        <v>0.32</v>
      </c>
      <c r="U18" s="60"/>
      <c r="V18" s="60">
        <f t="shared" si="1"/>
        <v>0</v>
      </c>
      <c r="W18" s="83"/>
      <c r="X18" s="60">
        <v>0.24000000000000002</v>
      </c>
      <c r="Y18" s="60"/>
      <c r="Z18" s="60">
        <f t="shared" si="2"/>
        <v>0</v>
      </c>
      <c r="AA18" s="83"/>
      <c r="AB18" s="63">
        <f t="shared" si="8"/>
        <v>0.11</v>
      </c>
      <c r="AC18" s="63">
        <f t="shared" si="3"/>
        <v>0.25</v>
      </c>
      <c r="AD18" s="63">
        <f t="shared" si="7"/>
        <v>2.2727272727272729</v>
      </c>
      <c r="AE18" s="92">
        <f t="shared" si="9"/>
        <v>1</v>
      </c>
      <c r="AF18" s="92">
        <f t="shared" si="10"/>
        <v>0.25</v>
      </c>
      <c r="AG18" s="92">
        <f t="shared" si="11"/>
        <v>0.25</v>
      </c>
    </row>
    <row r="19" spans="2:33" s="66" customFormat="1" ht="56.25">
      <c r="B19" s="109"/>
      <c r="C19" s="109"/>
      <c r="D19" s="64" t="s">
        <v>52</v>
      </c>
      <c r="E19" s="106"/>
      <c r="F19" s="109"/>
      <c r="G19" s="65" t="s">
        <v>150</v>
      </c>
      <c r="H19" s="57">
        <v>44593</v>
      </c>
      <c r="I19" s="57">
        <v>44926</v>
      </c>
      <c r="J19" s="68" t="s">
        <v>146</v>
      </c>
      <c r="K19" s="109"/>
      <c r="L19" s="60">
        <v>0.16250000000000001</v>
      </c>
      <c r="M19" s="60">
        <v>0.1</v>
      </c>
      <c r="N19" s="60">
        <f t="shared" si="5"/>
        <v>0.61538461538461542</v>
      </c>
      <c r="O19" s="83"/>
      <c r="P19" s="61">
        <v>0.23749999999999999</v>
      </c>
      <c r="Q19" s="61"/>
      <c r="R19" s="61">
        <f t="shared" si="0"/>
        <v>0</v>
      </c>
      <c r="S19" s="83"/>
      <c r="T19" s="61">
        <v>0.32500000000000001</v>
      </c>
      <c r="U19" s="61"/>
      <c r="V19" s="60">
        <f t="shared" si="1"/>
        <v>0</v>
      </c>
      <c r="W19" s="83"/>
      <c r="X19" s="60">
        <v>0.27500000000000002</v>
      </c>
      <c r="Y19" s="60"/>
      <c r="Z19" s="60">
        <f t="shared" si="2"/>
        <v>0</v>
      </c>
      <c r="AA19" s="83"/>
      <c r="AB19" s="63">
        <f t="shared" si="8"/>
        <v>0.16250000000000001</v>
      </c>
      <c r="AC19" s="63">
        <f t="shared" si="3"/>
        <v>0.1</v>
      </c>
      <c r="AD19" s="63">
        <f t="shared" si="7"/>
        <v>0.61538461538461542</v>
      </c>
      <c r="AE19" s="92">
        <f t="shared" si="9"/>
        <v>1</v>
      </c>
      <c r="AF19" s="92">
        <f t="shared" si="10"/>
        <v>0.1</v>
      </c>
      <c r="AG19" s="92">
        <f t="shared" si="11"/>
        <v>0.1</v>
      </c>
    </row>
    <row r="20" spans="2:33" s="66" customFormat="1" ht="67.5">
      <c r="B20" s="65" t="s">
        <v>46</v>
      </c>
      <c r="C20" s="65" t="s">
        <v>58</v>
      </c>
      <c r="D20" s="64" t="s">
        <v>52</v>
      </c>
      <c r="E20" s="104"/>
      <c r="F20" s="65" t="s">
        <v>57</v>
      </c>
      <c r="G20" s="65" t="s">
        <v>55</v>
      </c>
      <c r="H20" s="57">
        <v>44593</v>
      </c>
      <c r="I20" s="57">
        <v>44926</v>
      </c>
      <c r="J20" s="68" t="s">
        <v>151</v>
      </c>
      <c r="K20" s="108"/>
      <c r="L20" s="60">
        <v>0.2</v>
      </c>
      <c r="M20" s="60">
        <v>0.2</v>
      </c>
      <c r="N20" s="60">
        <f t="shared" si="5"/>
        <v>1</v>
      </c>
      <c r="O20" s="83"/>
      <c r="P20" s="61">
        <v>0.30000000000000004</v>
      </c>
      <c r="Q20" s="61"/>
      <c r="R20" s="61">
        <f t="shared" si="0"/>
        <v>0</v>
      </c>
      <c r="S20" s="83"/>
      <c r="T20" s="61">
        <v>0.30000000000000004</v>
      </c>
      <c r="U20" s="61"/>
      <c r="V20" s="60">
        <f t="shared" si="1"/>
        <v>0</v>
      </c>
      <c r="W20" s="83"/>
      <c r="X20" s="60">
        <v>0.2</v>
      </c>
      <c r="Y20" s="60"/>
      <c r="Z20" s="60">
        <f t="shared" si="2"/>
        <v>0</v>
      </c>
      <c r="AA20" s="83"/>
      <c r="AB20" s="63">
        <f t="shared" si="8"/>
        <v>0.2</v>
      </c>
      <c r="AC20" s="63">
        <f t="shared" si="3"/>
        <v>0.2</v>
      </c>
      <c r="AD20" s="63">
        <f t="shared" si="7"/>
        <v>1</v>
      </c>
      <c r="AE20" s="92">
        <f t="shared" si="9"/>
        <v>1</v>
      </c>
      <c r="AF20" s="92">
        <f t="shared" si="10"/>
        <v>0.2</v>
      </c>
      <c r="AG20" s="92">
        <f t="shared" si="11"/>
        <v>0.2</v>
      </c>
    </row>
    <row r="21" spans="2:33" s="66" customFormat="1" ht="94.5" customHeight="1">
      <c r="B21" s="65" t="s">
        <v>65</v>
      </c>
      <c r="C21" s="65" t="s">
        <v>66</v>
      </c>
      <c r="D21" s="103" t="s">
        <v>59</v>
      </c>
      <c r="E21" s="107" t="s">
        <v>60</v>
      </c>
      <c r="F21" s="65" t="s">
        <v>74</v>
      </c>
      <c r="G21" s="65" t="s">
        <v>61</v>
      </c>
      <c r="H21" s="57">
        <v>44562</v>
      </c>
      <c r="I21" s="57">
        <v>44926</v>
      </c>
      <c r="J21" s="68" t="s">
        <v>180</v>
      </c>
      <c r="K21" s="103" t="s">
        <v>68</v>
      </c>
      <c r="L21" s="60">
        <v>0.21000000000000002</v>
      </c>
      <c r="M21" s="60">
        <v>0.21000000000000002</v>
      </c>
      <c r="N21" s="60">
        <f t="shared" si="5"/>
        <v>1</v>
      </c>
      <c r="O21" s="83"/>
      <c r="P21" s="61">
        <v>0.29000000000000004</v>
      </c>
      <c r="Q21" s="61"/>
      <c r="R21" s="61">
        <f t="shared" si="0"/>
        <v>0</v>
      </c>
      <c r="S21" s="83"/>
      <c r="T21" s="61">
        <v>0.21000000000000002</v>
      </c>
      <c r="U21" s="61"/>
      <c r="V21" s="60">
        <f t="shared" si="1"/>
        <v>0</v>
      </c>
      <c r="W21" s="83"/>
      <c r="X21" s="60">
        <v>0.29000000000000004</v>
      </c>
      <c r="Y21" s="60"/>
      <c r="Z21" s="60">
        <f t="shared" si="2"/>
        <v>0</v>
      </c>
      <c r="AA21" s="83"/>
      <c r="AB21" s="63">
        <f t="shared" si="8"/>
        <v>0.21000000000000002</v>
      </c>
      <c r="AC21" s="63">
        <f t="shared" si="3"/>
        <v>0.21000000000000002</v>
      </c>
      <c r="AD21" s="63">
        <f t="shared" si="7"/>
        <v>1</v>
      </c>
      <c r="AE21" s="92">
        <f t="shared" si="9"/>
        <v>1</v>
      </c>
      <c r="AF21" s="92">
        <f t="shared" si="10"/>
        <v>0.21000000000000002</v>
      </c>
      <c r="AG21" s="92">
        <f t="shared" si="11"/>
        <v>0.21000000000000002</v>
      </c>
    </row>
    <row r="22" spans="2:33" s="66" customFormat="1" ht="67.5">
      <c r="B22" s="65" t="s">
        <v>65</v>
      </c>
      <c r="C22" s="65" t="s">
        <v>66</v>
      </c>
      <c r="D22" s="104"/>
      <c r="E22" s="109"/>
      <c r="F22" s="65" t="s">
        <v>75</v>
      </c>
      <c r="G22" s="65" t="s">
        <v>62</v>
      </c>
      <c r="H22" s="57">
        <v>44593</v>
      </c>
      <c r="I22" s="57">
        <v>44926</v>
      </c>
      <c r="J22" s="68" t="s">
        <v>63</v>
      </c>
      <c r="K22" s="106"/>
      <c r="L22" s="60">
        <v>0.16999999999999998</v>
      </c>
      <c r="M22" s="60">
        <v>0.23080000000000001</v>
      </c>
      <c r="N22" s="60">
        <f t="shared" si="5"/>
        <v>1.3576470588235297</v>
      </c>
      <c r="O22" s="83"/>
      <c r="P22" s="61">
        <v>0.25</v>
      </c>
      <c r="Q22" s="61"/>
      <c r="R22" s="61">
        <f t="shared" si="0"/>
        <v>0</v>
      </c>
      <c r="S22" s="83"/>
      <c r="T22" s="61">
        <v>0.25</v>
      </c>
      <c r="U22" s="61"/>
      <c r="V22" s="60">
        <f t="shared" si="1"/>
        <v>0</v>
      </c>
      <c r="W22" s="83"/>
      <c r="X22" s="60">
        <v>0.33</v>
      </c>
      <c r="Y22" s="60"/>
      <c r="Z22" s="60">
        <f t="shared" si="2"/>
        <v>0</v>
      </c>
      <c r="AA22" s="83"/>
      <c r="AB22" s="63">
        <f t="shared" si="8"/>
        <v>0.16999999999999998</v>
      </c>
      <c r="AC22" s="63">
        <f t="shared" si="3"/>
        <v>0.23080000000000001</v>
      </c>
      <c r="AD22" s="63">
        <f t="shared" si="7"/>
        <v>1.3576470588235297</v>
      </c>
      <c r="AE22" s="92">
        <f t="shared" si="9"/>
        <v>1</v>
      </c>
      <c r="AF22" s="92">
        <f t="shared" si="10"/>
        <v>0.23080000000000001</v>
      </c>
      <c r="AG22" s="92">
        <f t="shared" si="11"/>
        <v>0.23080000000000001</v>
      </c>
    </row>
    <row r="23" spans="2:33" s="66" customFormat="1" ht="90" customHeight="1">
      <c r="B23" s="107" t="s">
        <v>44</v>
      </c>
      <c r="C23" s="107" t="s">
        <v>67</v>
      </c>
      <c r="D23" s="103" t="s">
        <v>64</v>
      </c>
      <c r="E23" s="109"/>
      <c r="F23" s="107" t="s">
        <v>76</v>
      </c>
      <c r="G23" s="65" t="s">
        <v>155</v>
      </c>
      <c r="H23" s="57">
        <v>44562</v>
      </c>
      <c r="I23" s="57">
        <v>44926</v>
      </c>
      <c r="J23" s="68" t="s">
        <v>152</v>
      </c>
      <c r="K23" s="106"/>
      <c r="L23" s="60">
        <v>0.28999999999999998</v>
      </c>
      <c r="M23" s="60">
        <v>0.28999999999999998</v>
      </c>
      <c r="N23" s="60">
        <f t="shared" si="5"/>
        <v>1</v>
      </c>
      <c r="O23" s="83"/>
      <c r="P23" s="61">
        <v>0.3175</v>
      </c>
      <c r="Q23" s="61"/>
      <c r="R23" s="61">
        <f t="shared" si="0"/>
        <v>0</v>
      </c>
      <c r="S23" s="83"/>
      <c r="T23" s="61">
        <v>0.16750000000000001</v>
      </c>
      <c r="U23" s="61"/>
      <c r="V23" s="60">
        <f t="shared" si="1"/>
        <v>0</v>
      </c>
      <c r="W23" s="83"/>
      <c r="X23" s="60">
        <v>0.22500000000000001</v>
      </c>
      <c r="Y23" s="60"/>
      <c r="Z23" s="60">
        <f t="shared" si="2"/>
        <v>0</v>
      </c>
      <c r="AA23" s="83"/>
      <c r="AB23" s="63">
        <f t="shared" si="8"/>
        <v>0.28999999999999998</v>
      </c>
      <c r="AC23" s="63">
        <f t="shared" si="3"/>
        <v>0.28999999999999998</v>
      </c>
      <c r="AD23" s="63">
        <f t="shared" si="7"/>
        <v>1</v>
      </c>
      <c r="AE23" s="92">
        <f t="shared" si="9"/>
        <v>0.99999999999999989</v>
      </c>
      <c r="AF23" s="92">
        <f t="shared" si="10"/>
        <v>0.28999999999999998</v>
      </c>
      <c r="AG23" s="92">
        <f t="shared" si="11"/>
        <v>0.29000000000000004</v>
      </c>
    </row>
    <row r="24" spans="2:33" s="66" customFormat="1" ht="90" customHeight="1">
      <c r="B24" s="109"/>
      <c r="C24" s="109"/>
      <c r="D24" s="106"/>
      <c r="E24" s="109"/>
      <c r="F24" s="109"/>
      <c r="G24" s="65" t="s">
        <v>156</v>
      </c>
      <c r="H24" s="57">
        <v>44562</v>
      </c>
      <c r="I24" s="57">
        <v>44926</v>
      </c>
      <c r="J24" s="68" t="s">
        <v>153</v>
      </c>
      <c r="K24" s="106"/>
      <c r="L24" s="60">
        <v>0.1875</v>
      </c>
      <c r="M24" s="60">
        <v>0.1875</v>
      </c>
      <c r="N24" s="60">
        <f t="shared" si="5"/>
        <v>1</v>
      </c>
      <c r="O24" s="83"/>
      <c r="P24" s="61">
        <v>0.19499999999999998</v>
      </c>
      <c r="Q24" s="61"/>
      <c r="R24" s="61">
        <f t="shared" si="0"/>
        <v>0</v>
      </c>
      <c r="S24" s="83"/>
      <c r="T24" s="61">
        <v>0.16249999999999998</v>
      </c>
      <c r="U24" s="61"/>
      <c r="V24" s="60">
        <f t="shared" si="1"/>
        <v>0</v>
      </c>
      <c r="W24" s="83"/>
      <c r="X24" s="60">
        <v>0.45500000000000002</v>
      </c>
      <c r="Y24" s="60"/>
      <c r="Z24" s="60">
        <f t="shared" si="2"/>
        <v>0</v>
      </c>
      <c r="AA24" s="83"/>
      <c r="AB24" s="63">
        <f t="shared" si="8"/>
        <v>0.1875</v>
      </c>
      <c r="AC24" s="63">
        <f t="shared" si="3"/>
        <v>0.1875</v>
      </c>
      <c r="AD24" s="63">
        <f t="shared" si="7"/>
        <v>1</v>
      </c>
      <c r="AE24" s="92">
        <f t="shared" si="9"/>
        <v>1</v>
      </c>
      <c r="AF24" s="92">
        <f t="shared" si="10"/>
        <v>0.1875</v>
      </c>
      <c r="AG24" s="92">
        <f t="shared" si="11"/>
        <v>0.1875</v>
      </c>
    </row>
    <row r="25" spans="2:33" s="66" customFormat="1" ht="39.75" customHeight="1">
      <c r="B25" s="108"/>
      <c r="C25" s="108"/>
      <c r="D25" s="104"/>
      <c r="E25" s="108"/>
      <c r="F25" s="108"/>
      <c r="G25" s="71" t="s">
        <v>157</v>
      </c>
      <c r="H25" s="57">
        <v>44562</v>
      </c>
      <c r="I25" s="57">
        <v>44926</v>
      </c>
      <c r="J25" s="68" t="s">
        <v>154</v>
      </c>
      <c r="K25" s="104"/>
      <c r="L25" s="60">
        <v>8.3333333333333329E-2</v>
      </c>
      <c r="M25" s="60">
        <v>0</v>
      </c>
      <c r="N25" s="60">
        <f t="shared" si="5"/>
        <v>0</v>
      </c>
      <c r="O25" s="83"/>
      <c r="P25" s="61">
        <v>0.75</v>
      </c>
      <c r="Q25" s="61"/>
      <c r="R25" s="61">
        <f t="shared" si="0"/>
        <v>0</v>
      </c>
      <c r="S25" s="83"/>
      <c r="T25" s="61">
        <v>8.3333333333333329E-2</v>
      </c>
      <c r="U25" s="61"/>
      <c r="V25" s="60">
        <f t="shared" si="1"/>
        <v>0</v>
      </c>
      <c r="W25" s="83"/>
      <c r="X25" s="60">
        <v>8.3333333333333329E-2</v>
      </c>
      <c r="Y25" s="60"/>
      <c r="Z25" s="60">
        <f t="shared" si="2"/>
        <v>0</v>
      </c>
      <c r="AA25" s="83"/>
      <c r="AB25" s="63">
        <f t="shared" si="8"/>
        <v>8.3333333333333329E-2</v>
      </c>
      <c r="AC25" s="63">
        <f t="shared" si="3"/>
        <v>0</v>
      </c>
      <c r="AD25" s="63">
        <f t="shared" si="7"/>
        <v>0</v>
      </c>
      <c r="AE25" s="92">
        <f t="shared" si="9"/>
        <v>1</v>
      </c>
      <c r="AF25" s="92">
        <f t="shared" si="10"/>
        <v>0</v>
      </c>
      <c r="AG25" s="92">
        <f t="shared" si="11"/>
        <v>0</v>
      </c>
    </row>
    <row r="26" spans="2:33" s="66" customFormat="1" ht="44.25" customHeight="1">
      <c r="B26" s="107" t="s">
        <v>80</v>
      </c>
      <c r="C26" s="107" t="s">
        <v>114</v>
      </c>
      <c r="D26" s="107" t="s">
        <v>113</v>
      </c>
      <c r="E26" s="107" t="s">
        <v>108</v>
      </c>
      <c r="F26" s="71" t="s">
        <v>109</v>
      </c>
      <c r="G26" s="65" t="s">
        <v>106</v>
      </c>
      <c r="H26" s="57">
        <v>44593</v>
      </c>
      <c r="I26" s="57">
        <v>44926</v>
      </c>
      <c r="J26" s="58" t="s">
        <v>169</v>
      </c>
      <c r="K26" s="103" t="s">
        <v>115</v>
      </c>
      <c r="L26" s="60">
        <v>0.18179999999999999</v>
      </c>
      <c r="M26" s="60">
        <v>0.18179999999999999</v>
      </c>
      <c r="N26" s="60">
        <f t="shared" si="5"/>
        <v>1</v>
      </c>
      <c r="O26" s="83"/>
      <c r="P26" s="61">
        <v>0.2727</v>
      </c>
      <c r="Q26" s="61"/>
      <c r="R26" s="61">
        <f t="shared" si="0"/>
        <v>0</v>
      </c>
      <c r="S26" s="83"/>
      <c r="T26" s="61">
        <v>0.2727</v>
      </c>
      <c r="U26" s="61"/>
      <c r="V26" s="60">
        <f t="shared" si="1"/>
        <v>0</v>
      </c>
      <c r="W26" s="83"/>
      <c r="X26" s="60">
        <v>0.27279999999999999</v>
      </c>
      <c r="Y26" s="60"/>
      <c r="Z26" s="60">
        <f t="shared" si="2"/>
        <v>0</v>
      </c>
      <c r="AA26" s="83"/>
      <c r="AB26" s="63">
        <f t="shared" si="8"/>
        <v>0.18179999999999999</v>
      </c>
      <c r="AC26" s="63">
        <f t="shared" si="3"/>
        <v>0.18179999999999999</v>
      </c>
      <c r="AD26" s="63">
        <f t="shared" si="7"/>
        <v>1</v>
      </c>
      <c r="AE26" s="92">
        <f t="shared" si="9"/>
        <v>1</v>
      </c>
      <c r="AF26" s="92">
        <f t="shared" si="10"/>
        <v>0.18179999999999999</v>
      </c>
      <c r="AG26" s="92">
        <f t="shared" si="11"/>
        <v>0.18179999999999999</v>
      </c>
    </row>
    <row r="27" spans="2:33" s="66" customFormat="1" ht="56.25" customHeight="1">
      <c r="B27" s="109"/>
      <c r="C27" s="109"/>
      <c r="D27" s="109"/>
      <c r="E27" s="109"/>
      <c r="F27" s="71" t="s">
        <v>110</v>
      </c>
      <c r="G27" s="65" t="s">
        <v>171</v>
      </c>
      <c r="H27" s="57">
        <v>44593</v>
      </c>
      <c r="I27" s="57">
        <v>44926</v>
      </c>
      <c r="J27" s="58" t="s">
        <v>170</v>
      </c>
      <c r="K27" s="106"/>
      <c r="L27" s="60">
        <v>0.20829999999999999</v>
      </c>
      <c r="M27" s="60">
        <v>0.20830000000000001</v>
      </c>
      <c r="N27" s="60">
        <f t="shared" si="5"/>
        <v>1.0000000000000002</v>
      </c>
      <c r="O27" s="83"/>
      <c r="P27" s="61">
        <v>0.29159999999999997</v>
      </c>
      <c r="Q27" s="61"/>
      <c r="R27" s="61">
        <f t="shared" si="0"/>
        <v>0</v>
      </c>
      <c r="S27" s="83"/>
      <c r="T27" s="61">
        <v>0.20829999999999999</v>
      </c>
      <c r="U27" s="61"/>
      <c r="V27" s="60">
        <f t="shared" si="1"/>
        <v>0</v>
      </c>
      <c r="W27" s="83"/>
      <c r="X27" s="60">
        <v>0.2918</v>
      </c>
      <c r="Y27" s="60"/>
      <c r="Z27" s="60">
        <f t="shared" si="2"/>
        <v>0</v>
      </c>
      <c r="AA27" s="83"/>
      <c r="AB27" s="63">
        <f t="shared" si="8"/>
        <v>0.20829999999999999</v>
      </c>
      <c r="AC27" s="63">
        <f t="shared" si="3"/>
        <v>0.20830000000000001</v>
      </c>
      <c r="AD27" s="63">
        <f t="shared" si="7"/>
        <v>1.0000000000000002</v>
      </c>
      <c r="AE27" s="92">
        <f t="shared" si="9"/>
        <v>1</v>
      </c>
      <c r="AF27" s="92">
        <f t="shared" si="10"/>
        <v>0.20830000000000001</v>
      </c>
      <c r="AG27" s="92">
        <f t="shared" si="11"/>
        <v>0.20830000000000001</v>
      </c>
    </row>
    <row r="28" spans="2:33" s="66" customFormat="1" ht="33.75" customHeight="1">
      <c r="B28" s="109"/>
      <c r="C28" s="109"/>
      <c r="D28" s="109"/>
      <c r="E28" s="109"/>
      <c r="F28" s="71" t="s">
        <v>111</v>
      </c>
      <c r="G28" s="65" t="s">
        <v>173</v>
      </c>
      <c r="H28" s="57">
        <v>44593</v>
      </c>
      <c r="I28" s="57">
        <v>44926</v>
      </c>
      <c r="J28" s="58" t="s">
        <v>172</v>
      </c>
      <c r="K28" s="106"/>
      <c r="L28" s="60">
        <v>0.11613333333333332</v>
      </c>
      <c r="M28" s="60">
        <v>0.11613329999999999</v>
      </c>
      <c r="N28" s="60">
        <f t="shared" si="5"/>
        <v>0.99999971297359358</v>
      </c>
      <c r="O28" s="83"/>
      <c r="P28" s="61">
        <v>0.33529999999999999</v>
      </c>
      <c r="Q28" s="61"/>
      <c r="R28" s="61">
        <f t="shared" si="0"/>
        <v>0</v>
      </c>
      <c r="S28" s="83"/>
      <c r="T28" s="61">
        <v>0.21309999999999998</v>
      </c>
      <c r="U28" s="61"/>
      <c r="V28" s="60">
        <f t="shared" si="1"/>
        <v>0</v>
      </c>
      <c r="W28" s="83"/>
      <c r="X28" s="60">
        <v>0.33546666666666669</v>
      </c>
      <c r="Y28" s="60"/>
      <c r="Z28" s="60">
        <f t="shared" si="2"/>
        <v>0</v>
      </c>
      <c r="AA28" s="83"/>
      <c r="AB28" s="63">
        <f t="shared" si="8"/>
        <v>0.11613333333333332</v>
      </c>
      <c r="AC28" s="63">
        <f t="shared" si="3"/>
        <v>0.11613329999999999</v>
      </c>
      <c r="AD28" s="63">
        <f t="shared" si="7"/>
        <v>0.99999971297359358</v>
      </c>
      <c r="AE28" s="92">
        <f t="shared" si="9"/>
        <v>1</v>
      </c>
      <c r="AF28" s="92">
        <f t="shared" si="10"/>
        <v>0.11613329999999999</v>
      </c>
      <c r="AG28" s="92">
        <f t="shared" si="11"/>
        <v>0.11613329999999999</v>
      </c>
    </row>
    <row r="29" spans="2:33" s="66" customFormat="1" ht="56.25">
      <c r="B29" s="108"/>
      <c r="C29" s="108"/>
      <c r="D29" s="108"/>
      <c r="E29" s="108"/>
      <c r="F29" s="71" t="s">
        <v>112</v>
      </c>
      <c r="G29" s="65" t="s">
        <v>107</v>
      </c>
      <c r="H29" s="57">
        <v>44621</v>
      </c>
      <c r="I29" s="57">
        <v>44926</v>
      </c>
      <c r="J29" s="58" t="s">
        <v>174</v>
      </c>
      <c r="K29" s="104"/>
      <c r="L29" s="60">
        <v>0.25</v>
      </c>
      <c r="M29" s="60">
        <v>0.25</v>
      </c>
      <c r="N29" s="60">
        <f t="shared" si="5"/>
        <v>1</v>
      </c>
      <c r="O29" s="83"/>
      <c r="P29" s="61">
        <v>0.25</v>
      </c>
      <c r="Q29" s="61"/>
      <c r="R29" s="61">
        <f t="shared" si="0"/>
        <v>0</v>
      </c>
      <c r="S29" s="83"/>
      <c r="T29" s="61">
        <v>0.25</v>
      </c>
      <c r="U29" s="61"/>
      <c r="V29" s="60">
        <f t="shared" si="1"/>
        <v>0</v>
      </c>
      <c r="W29" s="83"/>
      <c r="X29" s="60">
        <v>0.25</v>
      </c>
      <c r="Y29" s="60"/>
      <c r="Z29" s="60">
        <f t="shared" si="2"/>
        <v>0</v>
      </c>
      <c r="AA29" s="83"/>
      <c r="AB29" s="63">
        <f t="shared" si="8"/>
        <v>0.25</v>
      </c>
      <c r="AC29" s="63">
        <f t="shared" si="3"/>
        <v>0.25</v>
      </c>
      <c r="AD29" s="63">
        <f t="shared" si="7"/>
        <v>1</v>
      </c>
      <c r="AE29" s="92">
        <f t="shared" si="9"/>
        <v>1</v>
      </c>
      <c r="AF29" s="92">
        <f t="shared" si="10"/>
        <v>0.25</v>
      </c>
      <c r="AG29" s="92">
        <f t="shared" si="11"/>
        <v>0.25</v>
      </c>
    </row>
    <row r="30" spans="2:33" s="66" customFormat="1" ht="48.75" customHeight="1">
      <c r="B30" s="107" t="s">
        <v>80</v>
      </c>
      <c r="C30" s="59" t="s">
        <v>128</v>
      </c>
      <c r="D30" s="56" t="s">
        <v>127</v>
      </c>
      <c r="E30" s="107" t="s">
        <v>121</v>
      </c>
      <c r="F30" s="76" t="s">
        <v>123</v>
      </c>
      <c r="G30" s="56" t="s">
        <v>120</v>
      </c>
      <c r="H30" s="57">
        <v>44562</v>
      </c>
      <c r="I30" s="57">
        <v>44864</v>
      </c>
      <c r="J30" s="58" t="s">
        <v>158</v>
      </c>
      <c r="K30" s="103" t="s">
        <v>131</v>
      </c>
      <c r="L30" s="60">
        <v>0.70000000000000007</v>
      </c>
      <c r="M30" s="60">
        <v>0.45</v>
      </c>
      <c r="N30" s="60">
        <f t="shared" si="5"/>
        <v>0.64285714285714279</v>
      </c>
      <c r="O30" s="83"/>
      <c r="P30" s="61">
        <v>0.1</v>
      </c>
      <c r="Q30" s="61"/>
      <c r="R30" s="61">
        <f t="shared" si="0"/>
        <v>0</v>
      </c>
      <c r="S30" s="83"/>
      <c r="T30" s="62">
        <v>0.1</v>
      </c>
      <c r="U30" s="62"/>
      <c r="V30" s="60">
        <f t="shared" si="1"/>
        <v>0</v>
      </c>
      <c r="W30" s="83"/>
      <c r="X30" s="62">
        <v>0.1</v>
      </c>
      <c r="Y30" s="62"/>
      <c r="Z30" s="60">
        <f t="shared" si="2"/>
        <v>0</v>
      </c>
      <c r="AA30" s="83"/>
      <c r="AB30" s="63">
        <f t="shared" si="8"/>
        <v>0.70000000000000007</v>
      </c>
      <c r="AC30" s="63">
        <f t="shared" si="3"/>
        <v>0.45</v>
      </c>
      <c r="AD30" s="63">
        <f t="shared" si="7"/>
        <v>0.64285714285714279</v>
      </c>
      <c r="AE30" s="92">
        <f t="shared" si="9"/>
        <v>1</v>
      </c>
      <c r="AF30" s="92">
        <f t="shared" si="10"/>
        <v>0.45</v>
      </c>
      <c r="AG30" s="92">
        <f t="shared" si="11"/>
        <v>0.45</v>
      </c>
    </row>
    <row r="31" spans="2:33" s="66" customFormat="1" ht="56.25">
      <c r="B31" s="109"/>
      <c r="C31" s="64" t="s">
        <v>129</v>
      </c>
      <c r="D31" s="65" t="s">
        <v>127</v>
      </c>
      <c r="E31" s="109"/>
      <c r="F31" s="72" t="s">
        <v>122</v>
      </c>
      <c r="G31" s="65" t="s">
        <v>160</v>
      </c>
      <c r="H31" s="57">
        <v>44621</v>
      </c>
      <c r="I31" s="57">
        <v>44926</v>
      </c>
      <c r="J31" s="58" t="s">
        <v>159</v>
      </c>
      <c r="K31" s="106"/>
      <c r="L31" s="60">
        <v>0.13333333333333333</v>
      </c>
      <c r="M31" s="60">
        <v>0.13333333333333333</v>
      </c>
      <c r="N31" s="60">
        <f t="shared" si="5"/>
        <v>1</v>
      </c>
      <c r="O31" s="83"/>
      <c r="P31" s="61">
        <v>0.26</v>
      </c>
      <c r="Q31" s="61"/>
      <c r="R31" s="61">
        <f t="shared" si="0"/>
        <v>0</v>
      </c>
      <c r="S31" s="83"/>
      <c r="T31" s="61">
        <v>0.34333333333333332</v>
      </c>
      <c r="U31" s="61"/>
      <c r="V31" s="60">
        <f t="shared" si="1"/>
        <v>0</v>
      </c>
      <c r="W31" s="83"/>
      <c r="X31" s="60">
        <v>0.26333333333333331</v>
      </c>
      <c r="Y31" s="60"/>
      <c r="Z31" s="60">
        <f t="shared" si="2"/>
        <v>0</v>
      </c>
      <c r="AA31" s="83"/>
      <c r="AB31" s="63">
        <f t="shared" si="8"/>
        <v>0.13333333333333333</v>
      </c>
      <c r="AC31" s="63">
        <f t="shared" si="3"/>
        <v>0.13333333333333333</v>
      </c>
      <c r="AD31" s="63">
        <f t="shared" si="7"/>
        <v>1</v>
      </c>
      <c r="AE31" s="92">
        <f t="shared" si="9"/>
        <v>0.99999999999999989</v>
      </c>
      <c r="AF31" s="92">
        <f t="shared" si="10"/>
        <v>0.13333333333333333</v>
      </c>
      <c r="AG31" s="92">
        <f t="shared" si="11"/>
        <v>0.13333333333333336</v>
      </c>
    </row>
    <row r="32" spans="2:33" s="66" customFormat="1" ht="22.5">
      <c r="B32" s="109"/>
      <c r="C32" s="107" t="s">
        <v>129</v>
      </c>
      <c r="D32" s="107" t="s">
        <v>119</v>
      </c>
      <c r="E32" s="109"/>
      <c r="F32" s="112" t="s">
        <v>124</v>
      </c>
      <c r="G32" s="65" t="s">
        <v>162</v>
      </c>
      <c r="H32" s="57">
        <v>44562</v>
      </c>
      <c r="I32" s="57">
        <v>44926</v>
      </c>
      <c r="J32" s="58" t="s">
        <v>161</v>
      </c>
      <c r="K32" s="106"/>
      <c r="L32" s="60">
        <v>0.32833333333333331</v>
      </c>
      <c r="M32" s="60">
        <v>0.32833333333333331</v>
      </c>
      <c r="N32" s="60">
        <f t="shared" si="5"/>
        <v>1</v>
      </c>
      <c r="O32" s="83"/>
      <c r="P32" s="62">
        <v>0.22200000000000003</v>
      </c>
      <c r="Q32" s="62"/>
      <c r="R32" s="62">
        <f t="shared" si="0"/>
        <v>0</v>
      </c>
      <c r="S32" s="83"/>
      <c r="T32" s="62">
        <v>0.26100000000000001</v>
      </c>
      <c r="U32" s="62"/>
      <c r="V32" s="60">
        <f t="shared" si="1"/>
        <v>0</v>
      </c>
      <c r="W32" s="83"/>
      <c r="X32" s="63">
        <v>0.18866666666666668</v>
      </c>
      <c r="Y32" s="63"/>
      <c r="Z32" s="60">
        <f t="shared" si="2"/>
        <v>0</v>
      </c>
      <c r="AA32" s="83"/>
      <c r="AB32" s="63">
        <f t="shared" si="8"/>
        <v>0.32833333333333331</v>
      </c>
      <c r="AC32" s="63">
        <f t="shared" si="3"/>
        <v>0.32833333333333331</v>
      </c>
      <c r="AD32" s="63">
        <f t="shared" si="7"/>
        <v>1</v>
      </c>
      <c r="AE32" s="92">
        <f t="shared" si="9"/>
        <v>1</v>
      </c>
      <c r="AF32" s="92">
        <f t="shared" si="10"/>
        <v>0.32833333333333331</v>
      </c>
      <c r="AG32" s="92">
        <f t="shared" si="11"/>
        <v>0.32833333333333331</v>
      </c>
    </row>
    <row r="33" spans="2:33" s="66" customFormat="1" ht="45">
      <c r="B33" s="109"/>
      <c r="C33" s="108"/>
      <c r="D33" s="108"/>
      <c r="E33" s="109"/>
      <c r="F33" s="113"/>
      <c r="G33" s="65" t="s">
        <v>164</v>
      </c>
      <c r="H33" s="57">
        <v>44593</v>
      </c>
      <c r="I33" s="57">
        <v>44926</v>
      </c>
      <c r="J33" s="58" t="s">
        <v>163</v>
      </c>
      <c r="K33" s="106"/>
      <c r="L33" s="60">
        <v>0.05</v>
      </c>
      <c r="M33" s="60">
        <v>0.05</v>
      </c>
      <c r="N33" s="60">
        <f t="shared" si="5"/>
        <v>1</v>
      </c>
      <c r="O33" s="83"/>
      <c r="P33" s="61">
        <v>0.27500000000000002</v>
      </c>
      <c r="Q33" s="61"/>
      <c r="R33" s="61">
        <f t="shared" si="0"/>
        <v>0</v>
      </c>
      <c r="S33" s="83"/>
      <c r="T33" s="60">
        <v>0.35</v>
      </c>
      <c r="U33" s="60"/>
      <c r="V33" s="60">
        <f t="shared" si="1"/>
        <v>0</v>
      </c>
      <c r="W33" s="83"/>
      <c r="X33" s="60">
        <v>0.32500000000000001</v>
      </c>
      <c r="Y33" s="60"/>
      <c r="Z33" s="60">
        <f t="shared" si="2"/>
        <v>0</v>
      </c>
      <c r="AA33" s="83"/>
      <c r="AB33" s="63">
        <f t="shared" si="8"/>
        <v>0.05</v>
      </c>
      <c r="AC33" s="63">
        <f t="shared" si="3"/>
        <v>0.05</v>
      </c>
      <c r="AD33" s="63">
        <f t="shared" si="7"/>
        <v>1</v>
      </c>
      <c r="AE33" s="92">
        <f t="shared" si="9"/>
        <v>1</v>
      </c>
      <c r="AF33" s="92">
        <f t="shared" si="10"/>
        <v>0.05</v>
      </c>
      <c r="AG33" s="92">
        <f t="shared" si="11"/>
        <v>0.05</v>
      </c>
    </row>
    <row r="34" spans="2:33" s="66" customFormat="1" ht="81" customHeight="1">
      <c r="B34" s="109"/>
      <c r="C34" s="59" t="s">
        <v>128</v>
      </c>
      <c r="D34" s="56" t="s">
        <v>127</v>
      </c>
      <c r="E34" s="109"/>
      <c r="F34" s="76" t="s">
        <v>125</v>
      </c>
      <c r="G34" s="56" t="s">
        <v>166</v>
      </c>
      <c r="H34" s="57">
        <v>44593</v>
      </c>
      <c r="I34" s="57">
        <v>44926</v>
      </c>
      <c r="J34" s="58" t="s">
        <v>165</v>
      </c>
      <c r="K34" s="106"/>
      <c r="L34" s="60">
        <v>0.1818181818181818</v>
      </c>
      <c r="M34" s="60">
        <v>6.0666666666666667E-2</v>
      </c>
      <c r="N34" s="60">
        <f t="shared" si="5"/>
        <v>0.33366666666666672</v>
      </c>
      <c r="O34" s="83"/>
      <c r="P34" s="61">
        <v>0.27272727272727271</v>
      </c>
      <c r="Q34" s="61"/>
      <c r="R34" s="61">
        <f t="shared" si="0"/>
        <v>0</v>
      </c>
      <c r="S34" s="83"/>
      <c r="T34" s="61">
        <v>0.27272727272727271</v>
      </c>
      <c r="U34" s="61"/>
      <c r="V34" s="60">
        <f t="shared" si="1"/>
        <v>0</v>
      </c>
      <c r="W34" s="83"/>
      <c r="X34" s="60">
        <v>0.27272727272727271</v>
      </c>
      <c r="Y34" s="60"/>
      <c r="Z34" s="60">
        <f t="shared" si="2"/>
        <v>0</v>
      </c>
      <c r="AA34" s="83"/>
      <c r="AB34" s="63">
        <f t="shared" si="8"/>
        <v>0.1818181818181818</v>
      </c>
      <c r="AC34" s="63">
        <f t="shared" si="3"/>
        <v>6.0666666666666667E-2</v>
      </c>
      <c r="AD34" s="63">
        <f t="shared" si="7"/>
        <v>0.33366666666666672</v>
      </c>
      <c r="AE34" s="92">
        <f t="shared" si="9"/>
        <v>0.99999999999999989</v>
      </c>
      <c r="AF34" s="92">
        <f t="shared" si="10"/>
        <v>6.0666666666666667E-2</v>
      </c>
      <c r="AG34" s="92">
        <f t="shared" si="11"/>
        <v>6.0666666666666674E-2</v>
      </c>
    </row>
    <row r="35" spans="2:33" s="66" customFormat="1" ht="33.75">
      <c r="B35" s="108"/>
      <c r="C35" s="64" t="s">
        <v>130</v>
      </c>
      <c r="D35" s="65" t="s">
        <v>127</v>
      </c>
      <c r="E35" s="108"/>
      <c r="F35" s="65" t="s">
        <v>126</v>
      </c>
      <c r="G35" s="65" t="s">
        <v>168</v>
      </c>
      <c r="H35" s="57">
        <v>44621</v>
      </c>
      <c r="I35" s="57">
        <v>44926</v>
      </c>
      <c r="J35" s="58" t="s">
        <v>167</v>
      </c>
      <c r="K35" s="104"/>
      <c r="L35" s="60">
        <v>0.13333333333333333</v>
      </c>
      <c r="M35" s="60">
        <v>0.13333333333333333</v>
      </c>
      <c r="N35" s="60">
        <f t="shared" si="5"/>
        <v>1</v>
      </c>
      <c r="O35" s="83"/>
      <c r="P35" s="61">
        <v>0.51100000000000001</v>
      </c>
      <c r="Q35" s="61"/>
      <c r="R35" s="61">
        <f t="shared" si="0"/>
        <v>0</v>
      </c>
      <c r="S35" s="83"/>
      <c r="T35" s="61">
        <v>0.24433333333333335</v>
      </c>
      <c r="U35" s="61"/>
      <c r="V35" s="60">
        <f t="shared" si="1"/>
        <v>0</v>
      </c>
      <c r="W35" s="83"/>
      <c r="X35" s="60">
        <v>0.11133333333333334</v>
      </c>
      <c r="Y35" s="60"/>
      <c r="Z35" s="60">
        <f t="shared" si="2"/>
        <v>0</v>
      </c>
      <c r="AA35" s="83"/>
      <c r="AB35" s="63">
        <f t="shared" si="8"/>
        <v>0.13333333333333333</v>
      </c>
      <c r="AC35" s="63">
        <f t="shared" si="3"/>
        <v>0.13333333333333333</v>
      </c>
      <c r="AD35" s="63">
        <f t="shared" si="7"/>
        <v>1</v>
      </c>
      <c r="AE35" s="92">
        <f t="shared" si="9"/>
        <v>1</v>
      </c>
      <c r="AF35" s="92">
        <f t="shared" si="10"/>
        <v>0.13333333333333333</v>
      </c>
      <c r="AG35" s="92">
        <f t="shared" si="11"/>
        <v>0.13333333333333333</v>
      </c>
    </row>
    <row r="36" spans="2:33" s="66" customFormat="1" ht="57.75" customHeight="1">
      <c r="B36" s="102" t="s">
        <v>80</v>
      </c>
      <c r="C36" s="102" t="s">
        <v>83</v>
      </c>
      <c r="D36" s="103" t="s">
        <v>118</v>
      </c>
      <c r="E36" s="102" t="s">
        <v>78</v>
      </c>
      <c r="F36" s="102" t="s">
        <v>73</v>
      </c>
      <c r="G36" s="65" t="s">
        <v>77</v>
      </c>
      <c r="H36" s="57">
        <v>44562</v>
      </c>
      <c r="I36" s="57">
        <v>44926</v>
      </c>
      <c r="J36" s="72" t="s">
        <v>69</v>
      </c>
      <c r="K36" s="103" t="s">
        <v>81</v>
      </c>
      <c r="L36" s="61">
        <v>0.42333333333333334</v>
      </c>
      <c r="M36" s="61">
        <v>0.42333333333000001</v>
      </c>
      <c r="N36" s="61">
        <f t="shared" si="5"/>
        <v>0.99999999999212597</v>
      </c>
      <c r="O36" s="85"/>
      <c r="P36" s="61">
        <v>0.09</v>
      </c>
      <c r="Q36" s="61"/>
      <c r="R36" s="61">
        <f t="shared" si="0"/>
        <v>0</v>
      </c>
      <c r="S36" s="85"/>
      <c r="T36" s="61">
        <v>0.42666666666666675</v>
      </c>
      <c r="U36" s="61"/>
      <c r="V36" s="60">
        <f t="shared" si="1"/>
        <v>0</v>
      </c>
      <c r="W36" s="85"/>
      <c r="X36" s="60">
        <v>0.06</v>
      </c>
      <c r="Y36" s="60"/>
      <c r="Z36" s="60">
        <f t="shared" si="2"/>
        <v>0</v>
      </c>
      <c r="AA36" s="85"/>
      <c r="AB36" s="63">
        <f t="shared" si="8"/>
        <v>0.42333333333333334</v>
      </c>
      <c r="AC36" s="63">
        <f t="shared" si="3"/>
        <v>0.42333333333000001</v>
      </c>
      <c r="AD36" s="63">
        <f t="shared" si="7"/>
        <v>0.99999999999212597</v>
      </c>
      <c r="AE36" s="92">
        <f t="shared" si="9"/>
        <v>1</v>
      </c>
      <c r="AF36" s="92">
        <f t="shared" si="10"/>
        <v>0.42333333333000001</v>
      </c>
      <c r="AG36" s="92">
        <f t="shared" si="11"/>
        <v>0.42333333333000001</v>
      </c>
    </row>
    <row r="37" spans="2:33" s="66" customFormat="1" ht="36.75" customHeight="1">
      <c r="B37" s="102"/>
      <c r="C37" s="102"/>
      <c r="D37" s="104"/>
      <c r="E37" s="102"/>
      <c r="F37" s="102"/>
      <c r="G37" s="65" t="s">
        <v>70</v>
      </c>
      <c r="H37" s="57">
        <v>44562</v>
      </c>
      <c r="I37" s="57">
        <v>44773</v>
      </c>
      <c r="J37" s="72" t="s">
        <v>71</v>
      </c>
      <c r="K37" s="104"/>
      <c r="L37" s="73">
        <v>0.5</v>
      </c>
      <c r="M37" s="73">
        <v>0.5</v>
      </c>
      <c r="N37" s="73">
        <f t="shared" si="5"/>
        <v>1</v>
      </c>
      <c r="O37" s="86"/>
      <c r="P37" s="74">
        <v>0</v>
      </c>
      <c r="Q37" s="74"/>
      <c r="R37" s="74" t="e">
        <f t="shared" si="0"/>
        <v>#DIV/0!</v>
      </c>
      <c r="S37" s="86"/>
      <c r="T37" s="74">
        <v>0.5</v>
      </c>
      <c r="U37" s="74"/>
      <c r="V37" s="60">
        <f t="shared" si="1"/>
        <v>0</v>
      </c>
      <c r="W37" s="86"/>
      <c r="X37" s="74">
        <v>0</v>
      </c>
      <c r="Y37" s="74"/>
      <c r="Z37" s="60" t="e">
        <f t="shared" si="2"/>
        <v>#DIV/0!</v>
      </c>
      <c r="AA37" s="86"/>
      <c r="AB37" s="63">
        <f t="shared" si="8"/>
        <v>0.5</v>
      </c>
      <c r="AC37" s="63">
        <f t="shared" si="3"/>
        <v>0.5</v>
      </c>
      <c r="AD37" s="63">
        <f t="shared" si="7"/>
        <v>1</v>
      </c>
      <c r="AE37" s="92">
        <f t="shared" si="9"/>
        <v>1</v>
      </c>
      <c r="AF37" s="92">
        <f t="shared" si="10"/>
        <v>0.5</v>
      </c>
      <c r="AG37" s="92">
        <f t="shared" si="11"/>
        <v>0.5</v>
      </c>
    </row>
    <row r="38" spans="2:33" s="66" customFormat="1" ht="36.75" customHeight="1">
      <c r="B38" s="102"/>
      <c r="C38" s="102"/>
      <c r="D38" s="64" t="s">
        <v>79</v>
      </c>
      <c r="E38" s="102"/>
      <c r="F38" s="102"/>
      <c r="G38" s="65" t="s">
        <v>72</v>
      </c>
      <c r="H38" s="57">
        <v>44562</v>
      </c>
      <c r="I38" s="57">
        <v>44926</v>
      </c>
      <c r="J38" s="72" t="s">
        <v>175</v>
      </c>
      <c r="K38" s="64" t="s">
        <v>82</v>
      </c>
      <c r="L38" s="60">
        <v>0.7</v>
      </c>
      <c r="M38" s="60">
        <v>0.7</v>
      </c>
      <c r="N38" s="60">
        <f t="shared" si="5"/>
        <v>1</v>
      </c>
      <c r="O38" s="83"/>
      <c r="P38" s="61">
        <v>0.2</v>
      </c>
      <c r="Q38" s="61"/>
      <c r="R38" s="61">
        <f t="shared" si="0"/>
        <v>0</v>
      </c>
      <c r="S38" s="83"/>
      <c r="T38" s="61">
        <v>0</v>
      </c>
      <c r="U38" s="61"/>
      <c r="V38" s="60" t="e">
        <f t="shared" si="1"/>
        <v>#DIV/0!</v>
      </c>
      <c r="W38" s="83"/>
      <c r="X38" s="60">
        <v>0.1</v>
      </c>
      <c r="Y38" s="60"/>
      <c r="Z38" s="60">
        <f t="shared" si="2"/>
        <v>0</v>
      </c>
      <c r="AA38" s="83"/>
      <c r="AB38" s="63">
        <f t="shared" si="8"/>
        <v>0.7</v>
      </c>
      <c r="AC38" s="63">
        <f t="shared" si="3"/>
        <v>0.7</v>
      </c>
      <c r="AD38" s="63">
        <f t="shared" si="7"/>
        <v>1</v>
      </c>
      <c r="AE38" s="92">
        <f t="shared" si="9"/>
        <v>0.99999999999999989</v>
      </c>
      <c r="AF38" s="92">
        <f t="shared" si="10"/>
        <v>0.7</v>
      </c>
      <c r="AG38" s="92">
        <f t="shared" si="11"/>
        <v>0.70000000000000007</v>
      </c>
    </row>
    <row r="39" spans="2:33" s="66" customFormat="1" ht="60" customHeight="1">
      <c r="B39" s="102" t="s">
        <v>80</v>
      </c>
      <c r="C39" s="102" t="s">
        <v>83</v>
      </c>
      <c r="D39" s="105" t="s">
        <v>89</v>
      </c>
      <c r="E39" s="102"/>
      <c r="F39" s="102" t="s">
        <v>88</v>
      </c>
      <c r="G39" s="65" t="s">
        <v>84</v>
      </c>
      <c r="H39" s="57">
        <v>44593</v>
      </c>
      <c r="I39" s="57">
        <v>44926</v>
      </c>
      <c r="J39" s="58" t="s">
        <v>86</v>
      </c>
      <c r="K39" s="103" t="s">
        <v>90</v>
      </c>
      <c r="L39" s="63">
        <v>0.45</v>
      </c>
      <c r="M39" s="63">
        <v>0.45</v>
      </c>
      <c r="N39" s="63">
        <f t="shared" si="5"/>
        <v>1</v>
      </c>
      <c r="O39" s="87"/>
      <c r="P39" s="62">
        <v>0.18333333333333332</v>
      </c>
      <c r="Q39" s="62"/>
      <c r="R39" s="62">
        <f t="shared" si="0"/>
        <v>0</v>
      </c>
      <c r="S39" s="87"/>
      <c r="T39" s="62">
        <v>0.1</v>
      </c>
      <c r="U39" s="62"/>
      <c r="V39" s="60">
        <f t="shared" si="1"/>
        <v>0</v>
      </c>
      <c r="W39" s="87"/>
      <c r="X39" s="62">
        <v>0.26666666666666666</v>
      </c>
      <c r="Y39" s="62"/>
      <c r="Z39" s="60">
        <f t="shared" si="2"/>
        <v>0</v>
      </c>
      <c r="AA39" s="87"/>
      <c r="AB39" s="63">
        <f t="shared" si="8"/>
        <v>0.45</v>
      </c>
      <c r="AC39" s="63">
        <f t="shared" si="3"/>
        <v>0.45</v>
      </c>
      <c r="AD39" s="63">
        <f t="shared" si="7"/>
        <v>1</v>
      </c>
      <c r="AE39" s="92">
        <f t="shared" si="9"/>
        <v>1</v>
      </c>
      <c r="AF39" s="92">
        <f t="shared" si="10"/>
        <v>0.45</v>
      </c>
      <c r="AG39" s="92">
        <f t="shared" si="11"/>
        <v>0.45</v>
      </c>
    </row>
    <row r="40" spans="2:33" s="66" customFormat="1" ht="60" customHeight="1">
      <c r="B40" s="102"/>
      <c r="C40" s="102"/>
      <c r="D40" s="105"/>
      <c r="E40" s="102"/>
      <c r="F40" s="102"/>
      <c r="G40" s="65" t="s">
        <v>85</v>
      </c>
      <c r="H40" s="57">
        <v>44593</v>
      </c>
      <c r="I40" s="57">
        <v>44773</v>
      </c>
      <c r="J40" s="58" t="s">
        <v>87</v>
      </c>
      <c r="K40" s="104"/>
      <c r="L40" s="62">
        <v>0.5</v>
      </c>
      <c r="M40" s="62">
        <v>0.5</v>
      </c>
      <c r="N40" s="62">
        <f t="shared" si="5"/>
        <v>1</v>
      </c>
      <c r="O40" s="84"/>
      <c r="P40" s="62">
        <v>0</v>
      </c>
      <c r="Q40" s="62"/>
      <c r="R40" s="62" t="e">
        <f t="shared" si="0"/>
        <v>#DIV/0!</v>
      </c>
      <c r="S40" s="84"/>
      <c r="T40" s="62">
        <v>0.5</v>
      </c>
      <c r="U40" s="62"/>
      <c r="V40" s="60">
        <f t="shared" si="1"/>
        <v>0</v>
      </c>
      <c r="W40" s="84"/>
      <c r="X40" s="62">
        <v>0</v>
      </c>
      <c r="Y40" s="62"/>
      <c r="Z40" s="60" t="e">
        <f t="shared" si="2"/>
        <v>#DIV/0!</v>
      </c>
      <c r="AA40" s="84"/>
      <c r="AB40" s="63">
        <f t="shared" si="8"/>
        <v>0.5</v>
      </c>
      <c r="AC40" s="63">
        <f t="shared" si="3"/>
        <v>0.5</v>
      </c>
      <c r="AD40" s="63">
        <f t="shared" si="7"/>
        <v>1</v>
      </c>
      <c r="AE40" s="92">
        <f t="shared" si="9"/>
        <v>1</v>
      </c>
      <c r="AF40" s="92">
        <f t="shared" si="10"/>
        <v>0.5</v>
      </c>
      <c r="AG40" s="92">
        <f t="shared" si="11"/>
        <v>0.5</v>
      </c>
    </row>
    <row r="41" spans="2:33" s="66" customFormat="1" ht="81" customHeight="1">
      <c r="B41" s="102" t="s">
        <v>80</v>
      </c>
      <c r="C41" s="102" t="s">
        <v>83</v>
      </c>
      <c r="D41" s="65" t="s">
        <v>119</v>
      </c>
      <c r="E41" s="102"/>
      <c r="F41" s="102" t="s">
        <v>101</v>
      </c>
      <c r="G41" s="65" t="s">
        <v>176</v>
      </c>
      <c r="H41" s="57">
        <v>44562</v>
      </c>
      <c r="I41" s="57">
        <v>44926</v>
      </c>
      <c r="J41" s="58" t="s">
        <v>177</v>
      </c>
      <c r="K41" s="103" t="s">
        <v>104</v>
      </c>
      <c r="L41" s="60">
        <v>0.1875</v>
      </c>
      <c r="M41" s="60">
        <v>0.1875</v>
      </c>
      <c r="N41" s="60">
        <f t="shared" si="5"/>
        <v>1</v>
      </c>
      <c r="O41" s="83"/>
      <c r="P41" s="61">
        <v>0.18</v>
      </c>
      <c r="Q41" s="61"/>
      <c r="R41" s="61">
        <f t="shared" si="0"/>
        <v>0</v>
      </c>
      <c r="S41" s="83"/>
      <c r="T41" s="61">
        <v>0.22999999999999998</v>
      </c>
      <c r="U41" s="61"/>
      <c r="V41" s="60">
        <f t="shared" si="1"/>
        <v>0</v>
      </c>
      <c r="W41" s="83"/>
      <c r="X41" s="60">
        <v>0.40250000000000002</v>
      </c>
      <c r="Y41" s="60"/>
      <c r="Z41" s="60">
        <f t="shared" si="2"/>
        <v>0</v>
      </c>
      <c r="AA41" s="83"/>
      <c r="AB41" s="63">
        <f t="shared" si="8"/>
        <v>0.1875</v>
      </c>
      <c r="AC41" s="63">
        <f t="shared" si="3"/>
        <v>0.1875</v>
      </c>
      <c r="AD41" s="63">
        <f t="shared" si="7"/>
        <v>1</v>
      </c>
      <c r="AE41" s="92">
        <f t="shared" si="9"/>
        <v>1</v>
      </c>
      <c r="AF41" s="92">
        <f t="shared" si="10"/>
        <v>0.1875</v>
      </c>
      <c r="AG41" s="92">
        <f t="shared" si="11"/>
        <v>0.1875</v>
      </c>
    </row>
    <row r="42" spans="2:33" s="66" customFormat="1" ht="67.5" customHeight="1">
      <c r="B42" s="102"/>
      <c r="C42" s="102"/>
      <c r="D42" s="107" t="s">
        <v>119</v>
      </c>
      <c r="E42" s="102"/>
      <c r="F42" s="102"/>
      <c r="G42" s="65" t="s">
        <v>91</v>
      </c>
      <c r="H42" s="57">
        <v>44562</v>
      </c>
      <c r="I42" s="57">
        <v>44926</v>
      </c>
      <c r="J42" s="58" t="s">
        <v>97</v>
      </c>
      <c r="K42" s="106"/>
      <c r="L42" s="63">
        <v>0.25</v>
      </c>
      <c r="M42" s="63">
        <v>0.25</v>
      </c>
      <c r="N42" s="63">
        <f t="shared" si="5"/>
        <v>1</v>
      </c>
      <c r="O42" s="87"/>
      <c r="P42" s="62">
        <v>0.24</v>
      </c>
      <c r="Q42" s="62"/>
      <c r="R42" s="62">
        <f t="shared" si="0"/>
        <v>0</v>
      </c>
      <c r="S42" s="87"/>
      <c r="T42" s="62">
        <v>0.24</v>
      </c>
      <c r="U42" s="62"/>
      <c r="V42" s="60">
        <f t="shared" si="1"/>
        <v>0</v>
      </c>
      <c r="W42" s="87"/>
      <c r="X42" s="63">
        <v>0.27</v>
      </c>
      <c r="Y42" s="63"/>
      <c r="Z42" s="60">
        <f t="shared" si="2"/>
        <v>0</v>
      </c>
      <c r="AA42" s="87"/>
      <c r="AB42" s="63">
        <f t="shared" si="8"/>
        <v>0.25</v>
      </c>
      <c r="AC42" s="63">
        <f t="shared" si="3"/>
        <v>0.25</v>
      </c>
      <c r="AD42" s="63">
        <f t="shared" si="7"/>
        <v>1</v>
      </c>
      <c r="AE42" s="92">
        <f t="shared" si="9"/>
        <v>1</v>
      </c>
      <c r="AF42" s="92">
        <f t="shared" si="10"/>
        <v>0.25</v>
      </c>
      <c r="AG42" s="92">
        <f t="shared" si="11"/>
        <v>0.25</v>
      </c>
    </row>
    <row r="43" spans="2:33" s="66" customFormat="1" ht="67.5">
      <c r="B43" s="102"/>
      <c r="C43" s="102"/>
      <c r="D43" s="108"/>
      <c r="E43" s="102"/>
      <c r="F43" s="102"/>
      <c r="G43" s="75" t="s">
        <v>92</v>
      </c>
      <c r="H43" s="57">
        <v>44621</v>
      </c>
      <c r="I43" s="57">
        <v>44926</v>
      </c>
      <c r="J43" s="58" t="s">
        <v>178</v>
      </c>
      <c r="K43" s="106"/>
      <c r="L43" s="63">
        <v>0.125</v>
      </c>
      <c r="M43" s="63">
        <v>0.125</v>
      </c>
      <c r="N43" s="63">
        <f t="shared" si="5"/>
        <v>1</v>
      </c>
      <c r="O43" s="87"/>
      <c r="P43" s="62">
        <v>0.25</v>
      </c>
      <c r="Q43" s="62"/>
      <c r="R43" s="62">
        <f t="shared" si="0"/>
        <v>0</v>
      </c>
      <c r="S43" s="87"/>
      <c r="T43" s="61">
        <v>0.375</v>
      </c>
      <c r="U43" s="61"/>
      <c r="V43" s="60">
        <f t="shared" si="1"/>
        <v>0</v>
      </c>
      <c r="W43" s="87"/>
      <c r="X43" s="60">
        <v>0.25</v>
      </c>
      <c r="Y43" s="60"/>
      <c r="Z43" s="60">
        <f t="shared" si="2"/>
        <v>0</v>
      </c>
      <c r="AA43" s="87"/>
      <c r="AB43" s="63">
        <f t="shared" si="8"/>
        <v>0.125</v>
      </c>
      <c r="AC43" s="63">
        <f t="shared" si="3"/>
        <v>0.125</v>
      </c>
      <c r="AD43" s="63">
        <f t="shared" si="7"/>
        <v>1</v>
      </c>
      <c r="AE43" s="92">
        <f t="shared" si="9"/>
        <v>1</v>
      </c>
      <c r="AF43" s="92">
        <f t="shared" si="10"/>
        <v>0.125</v>
      </c>
      <c r="AG43" s="92">
        <f t="shared" si="11"/>
        <v>0.125</v>
      </c>
    </row>
    <row r="44" spans="2:33" s="66" customFormat="1" ht="33.75">
      <c r="B44" s="102"/>
      <c r="C44" s="102"/>
      <c r="D44" s="65" t="s">
        <v>119</v>
      </c>
      <c r="E44" s="102"/>
      <c r="F44" s="102"/>
      <c r="G44" s="65" t="s">
        <v>93</v>
      </c>
      <c r="H44" s="57">
        <v>44562</v>
      </c>
      <c r="I44" s="57">
        <v>44926</v>
      </c>
      <c r="J44" s="58" t="s">
        <v>98</v>
      </c>
      <c r="K44" s="106"/>
      <c r="L44" s="63">
        <v>0.125</v>
      </c>
      <c r="M44" s="63">
        <v>0.125</v>
      </c>
      <c r="N44" s="63">
        <f t="shared" si="5"/>
        <v>1</v>
      </c>
      <c r="O44" s="87"/>
      <c r="P44" s="62">
        <v>0.32749999999999996</v>
      </c>
      <c r="Q44" s="62"/>
      <c r="R44" s="62">
        <f t="shared" si="0"/>
        <v>0</v>
      </c>
      <c r="S44" s="87"/>
      <c r="T44" s="62">
        <v>0.20250000000000001</v>
      </c>
      <c r="U44" s="62"/>
      <c r="V44" s="60">
        <f t="shared" si="1"/>
        <v>0</v>
      </c>
      <c r="W44" s="87"/>
      <c r="X44" s="63">
        <v>0.34499999999999997</v>
      </c>
      <c r="Y44" s="63"/>
      <c r="Z44" s="60">
        <f t="shared" si="2"/>
        <v>0</v>
      </c>
      <c r="AA44" s="87"/>
      <c r="AB44" s="63">
        <f t="shared" si="8"/>
        <v>0.125</v>
      </c>
      <c r="AC44" s="63">
        <f t="shared" si="3"/>
        <v>0.125</v>
      </c>
      <c r="AD44" s="63">
        <f t="shared" si="7"/>
        <v>1</v>
      </c>
      <c r="AE44" s="92">
        <f t="shared" si="9"/>
        <v>1</v>
      </c>
      <c r="AF44" s="92">
        <f t="shared" si="10"/>
        <v>0.125</v>
      </c>
      <c r="AG44" s="92">
        <f t="shared" si="11"/>
        <v>0.125</v>
      </c>
    </row>
    <row r="45" spans="2:33" s="66" customFormat="1" ht="33.75">
      <c r="B45" s="102"/>
      <c r="C45" s="102"/>
      <c r="D45" s="65" t="s">
        <v>119</v>
      </c>
      <c r="E45" s="102"/>
      <c r="F45" s="102"/>
      <c r="G45" s="65" t="s">
        <v>94</v>
      </c>
      <c r="H45" s="57">
        <v>44652</v>
      </c>
      <c r="I45" s="57">
        <v>44926</v>
      </c>
      <c r="J45" s="58" t="s">
        <v>99</v>
      </c>
      <c r="K45" s="106"/>
      <c r="L45" s="63">
        <v>0</v>
      </c>
      <c r="M45" s="63">
        <v>0</v>
      </c>
      <c r="N45" s="63" t="e">
        <f t="shared" si="5"/>
        <v>#DIV/0!</v>
      </c>
      <c r="O45" s="87"/>
      <c r="P45" s="62">
        <v>0.33</v>
      </c>
      <c r="Q45" s="62"/>
      <c r="R45" s="62">
        <f t="shared" si="0"/>
        <v>0</v>
      </c>
      <c r="S45" s="87"/>
      <c r="T45" s="62">
        <v>0.33</v>
      </c>
      <c r="U45" s="62"/>
      <c r="V45" s="60">
        <f t="shared" si="1"/>
        <v>0</v>
      </c>
      <c r="W45" s="87"/>
      <c r="X45" s="63">
        <v>0.34</v>
      </c>
      <c r="Y45" s="63"/>
      <c r="Z45" s="60">
        <f t="shared" si="2"/>
        <v>0</v>
      </c>
      <c r="AA45" s="87"/>
      <c r="AB45" s="63">
        <f t="shared" si="8"/>
        <v>0</v>
      </c>
      <c r="AC45" s="63">
        <f t="shared" si="3"/>
        <v>0</v>
      </c>
      <c r="AD45" s="63" t="e">
        <f t="shared" si="7"/>
        <v>#DIV/0!</v>
      </c>
      <c r="AE45" s="92">
        <f t="shared" si="9"/>
        <v>1</v>
      </c>
      <c r="AF45" s="92">
        <f t="shared" si="10"/>
        <v>0</v>
      </c>
      <c r="AG45" s="92">
        <f t="shared" si="11"/>
        <v>0</v>
      </c>
    </row>
    <row r="46" spans="2:33" s="66" customFormat="1" ht="33.75">
      <c r="B46" s="102"/>
      <c r="C46" s="102"/>
      <c r="D46" s="65" t="s">
        <v>116</v>
      </c>
      <c r="E46" s="102"/>
      <c r="F46" s="102"/>
      <c r="G46" s="65" t="s">
        <v>95</v>
      </c>
      <c r="H46" s="57">
        <v>44682</v>
      </c>
      <c r="I46" s="57">
        <v>44926</v>
      </c>
      <c r="J46" s="58" t="s">
        <v>100</v>
      </c>
      <c r="K46" s="106"/>
      <c r="L46" s="63">
        <v>0</v>
      </c>
      <c r="M46" s="63">
        <v>0</v>
      </c>
      <c r="N46" s="63" t="e">
        <f t="shared" si="5"/>
        <v>#DIV/0!</v>
      </c>
      <c r="O46" s="87"/>
      <c r="P46" s="62">
        <v>0.33333333333333331</v>
      </c>
      <c r="Q46" s="62"/>
      <c r="R46" s="62">
        <f t="shared" si="0"/>
        <v>0</v>
      </c>
      <c r="S46" s="87"/>
      <c r="T46" s="62">
        <v>0.33333333333333331</v>
      </c>
      <c r="U46" s="62"/>
      <c r="V46" s="60">
        <f t="shared" si="1"/>
        <v>0</v>
      </c>
      <c r="W46" s="87"/>
      <c r="X46" s="63">
        <v>0.33333333333333331</v>
      </c>
      <c r="Y46" s="63"/>
      <c r="Z46" s="60">
        <f t="shared" si="2"/>
        <v>0</v>
      </c>
      <c r="AA46" s="87"/>
      <c r="AB46" s="63">
        <f t="shared" si="8"/>
        <v>0</v>
      </c>
      <c r="AC46" s="63">
        <f t="shared" si="3"/>
        <v>0</v>
      </c>
      <c r="AD46" s="63" t="e">
        <f t="shared" si="7"/>
        <v>#DIV/0!</v>
      </c>
      <c r="AE46" s="92">
        <f t="shared" si="9"/>
        <v>1</v>
      </c>
      <c r="AF46" s="92">
        <f t="shared" si="10"/>
        <v>0</v>
      </c>
      <c r="AG46" s="92">
        <f t="shared" si="11"/>
        <v>0</v>
      </c>
    </row>
    <row r="47" spans="2:33" s="66" customFormat="1" ht="45">
      <c r="B47" s="102"/>
      <c r="C47" s="102"/>
      <c r="D47" s="65" t="s">
        <v>117</v>
      </c>
      <c r="E47" s="102"/>
      <c r="F47" s="102"/>
      <c r="G47" s="65" t="s">
        <v>96</v>
      </c>
      <c r="H47" s="57">
        <v>44562</v>
      </c>
      <c r="I47" s="57">
        <v>44926</v>
      </c>
      <c r="J47" s="58" t="s">
        <v>179</v>
      </c>
      <c r="K47" s="106"/>
      <c r="L47" s="63">
        <v>0.20500000000000002</v>
      </c>
      <c r="M47" s="63">
        <v>0.20499999999999999</v>
      </c>
      <c r="N47" s="63">
        <f t="shared" si="5"/>
        <v>0.99999999999999989</v>
      </c>
      <c r="O47" s="87"/>
      <c r="P47" s="62">
        <v>0.29000000000000004</v>
      </c>
      <c r="Q47" s="62"/>
      <c r="R47" s="62">
        <f t="shared" si="0"/>
        <v>0</v>
      </c>
      <c r="S47" s="87"/>
      <c r="T47" s="62">
        <v>0.21000000000000002</v>
      </c>
      <c r="U47" s="62"/>
      <c r="V47" s="60">
        <f t="shared" si="1"/>
        <v>0</v>
      </c>
      <c r="W47" s="87"/>
      <c r="X47" s="63">
        <v>0.29499999999999998</v>
      </c>
      <c r="Y47" s="63"/>
      <c r="Z47" s="60">
        <f t="shared" si="2"/>
        <v>0</v>
      </c>
      <c r="AA47" s="87"/>
      <c r="AB47" s="63">
        <f t="shared" si="8"/>
        <v>0.20500000000000002</v>
      </c>
      <c r="AC47" s="63">
        <f t="shared" si="3"/>
        <v>0.20499999999999999</v>
      </c>
      <c r="AD47" s="63">
        <f t="shared" si="7"/>
        <v>0.99999999999999989</v>
      </c>
      <c r="AE47" s="92">
        <f t="shared" si="9"/>
        <v>1</v>
      </c>
      <c r="AF47" s="92">
        <f t="shared" si="10"/>
        <v>0.20499999999999999</v>
      </c>
      <c r="AG47" s="92">
        <f t="shared" si="11"/>
        <v>0.20499999999999999</v>
      </c>
    </row>
    <row r="48" spans="2:33" s="66" customFormat="1" ht="113.25" customHeight="1">
      <c r="B48" s="65" t="s">
        <v>80</v>
      </c>
      <c r="C48" s="65" t="s">
        <v>83</v>
      </c>
      <c r="D48" s="65" t="s">
        <v>119</v>
      </c>
      <c r="E48" s="102"/>
      <c r="F48" s="65" t="s">
        <v>102</v>
      </c>
      <c r="G48" s="65" t="s">
        <v>103</v>
      </c>
      <c r="H48" s="57">
        <v>44562</v>
      </c>
      <c r="I48" s="57">
        <v>44926</v>
      </c>
      <c r="J48" s="68" t="s">
        <v>105</v>
      </c>
      <c r="K48" s="104"/>
      <c r="L48" s="63">
        <v>0.74666666666666659</v>
      </c>
      <c r="M48" s="63">
        <v>0.74670000000000003</v>
      </c>
      <c r="N48" s="63">
        <f t="shared" si="5"/>
        <v>1.000044642857143</v>
      </c>
      <c r="O48" s="87"/>
      <c r="P48" s="62">
        <v>0.08</v>
      </c>
      <c r="Q48" s="62"/>
      <c r="R48" s="62">
        <f t="shared" si="0"/>
        <v>0</v>
      </c>
      <c r="S48" s="87"/>
      <c r="T48" s="62">
        <v>8.3333333333333343E-2</v>
      </c>
      <c r="U48" s="62"/>
      <c r="V48" s="60">
        <f t="shared" si="1"/>
        <v>0</v>
      </c>
      <c r="W48" s="87"/>
      <c r="X48" s="63">
        <v>0.09</v>
      </c>
      <c r="Y48" s="63"/>
      <c r="Z48" s="60">
        <f t="shared" si="2"/>
        <v>0</v>
      </c>
      <c r="AA48" s="87"/>
      <c r="AB48" s="63">
        <f t="shared" si="8"/>
        <v>0.74666666666666659</v>
      </c>
      <c r="AC48" s="63">
        <f t="shared" si="3"/>
        <v>0.74670000000000003</v>
      </c>
      <c r="AD48" s="63">
        <f t="shared" si="7"/>
        <v>1.000044642857143</v>
      </c>
      <c r="AE48" s="92">
        <f t="shared" si="9"/>
        <v>0.99999999999999989</v>
      </c>
      <c r="AF48" s="92">
        <f t="shared" si="10"/>
        <v>0.74670000000000003</v>
      </c>
      <c r="AG48" s="92">
        <f t="shared" si="11"/>
        <v>0.74670000000000014</v>
      </c>
    </row>
    <row r="50" spans="2:4">
      <c r="B50" s="53" t="s">
        <v>135</v>
      </c>
      <c r="C50" s="53"/>
      <c r="D50" s="54"/>
    </row>
    <row r="51" spans="2:4">
      <c r="B51" s="53" t="s">
        <v>136</v>
      </c>
      <c r="C51" s="53"/>
      <c r="D51" s="54"/>
    </row>
    <row r="52" spans="2:4">
      <c r="B52" s="54"/>
      <c r="C52" s="55"/>
      <c r="D52" s="54"/>
    </row>
  </sheetData>
  <autoFilter ref="B8:N48" xr:uid="{9D5CEDDE-97A7-48A2-856C-4B6969C93118}">
    <filterColumn colId="10" showButton="0"/>
    <filterColumn colId="11" showButton="0"/>
  </autoFilter>
  <mergeCells count="71">
    <mergeCell ref="H6:AG6"/>
    <mergeCell ref="AE10:AE11"/>
    <mergeCell ref="AF10:AF11"/>
    <mergeCell ref="AG10:AG11"/>
    <mergeCell ref="AE8:AG8"/>
    <mergeCell ref="AB8:AD8"/>
    <mergeCell ref="P8:R8"/>
    <mergeCell ref="T8:V8"/>
    <mergeCell ref="X8:Z8"/>
    <mergeCell ref="L8:N8"/>
    <mergeCell ref="I10:I11"/>
    <mergeCell ref="B23:B25"/>
    <mergeCell ref="C23:C25"/>
    <mergeCell ref="A2:D4"/>
    <mergeCell ref="K8:K9"/>
    <mergeCell ref="J8:J9"/>
    <mergeCell ref="B8:B9"/>
    <mergeCell ref="C8:C9"/>
    <mergeCell ref="D8:D9"/>
    <mergeCell ref="E8:E9"/>
    <mergeCell ref="G8:G9"/>
    <mergeCell ref="H8:H9"/>
    <mergeCell ref="I8:I9"/>
    <mergeCell ref="F8:F9"/>
    <mergeCell ref="B6:G6"/>
    <mergeCell ref="K21:K25"/>
    <mergeCell ref="D21:D22"/>
    <mergeCell ref="F23:F25"/>
    <mergeCell ref="D23:D25"/>
    <mergeCell ref="E21:E25"/>
    <mergeCell ref="E26:E29"/>
    <mergeCell ref="D26:D29"/>
    <mergeCell ref="B26:B29"/>
    <mergeCell ref="C26:C29"/>
    <mergeCell ref="K26:K29"/>
    <mergeCell ref="K30:K35"/>
    <mergeCell ref="E30:E35"/>
    <mergeCell ref="B30:B35"/>
    <mergeCell ref="F32:F33"/>
    <mergeCell ref="C32:C33"/>
    <mergeCell ref="D32:D33"/>
    <mergeCell ref="E10:E20"/>
    <mergeCell ref="K10:K20"/>
    <mergeCell ref="B10:B11"/>
    <mergeCell ref="C10:C11"/>
    <mergeCell ref="D10:D11"/>
    <mergeCell ref="F10:F11"/>
    <mergeCell ref="G10:G11"/>
    <mergeCell ref="F15:F19"/>
    <mergeCell ref="F12:F14"/>
    <mergeCell ref="H10:H11"/>
    <mergeCell ref="B12:B14"/>
    <mergeCell ref="C12:C14"/>
    <mergeCell ref="C15:C19"/>
    <mergeCell ref="B15:B19"/>
    <mergeCell ref="E36:E48"/>
    <mergeCell ref="F36:F38"/>
    <mergeCell ref="K36:K37"/>
    <mergeCell ref="B39:B40"/>
    <mergeCell ref="C39:C40"/>
    <mergeCell ref="D39:D40"/>
    <mergeCell ref="F39:F40"/>
    <mergeCell ref="K39:K40"/>
    <mergeCell ref="B41:B47"/>
    <mergeCell ref="C41:C47"/>
    <mergeCell ref="F41:F47"/>
    <mergeCell ref="K41:K48"/>
    <mergeCell ref="D42:D43"/>
    <mergeCell ref="B36:B38"/>
    <mergeCell ref="C36:C38"/>
    <mergeCell ref="D36:D37"/>
  </mergeCells>
  <phoneticPr fontId="14" type="noConversion"/>
  <pageMargins left="3.937007874015748E-2" right="3.937007874015748E-2" top="3.937007874015748E-2" bottom="3.937007874015748E-2" header="0" footer="0"/>
  <pageSetup paperSize="5" scale="88" fitToHeight="0" orientation="landscape" r:id="rId1"/>
  <colBreaks count="1" manualBreakCount="1">
    <brk id="2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EF74E-E82D-405A-93BA-939A79257519}">
  <sheetPr>
    <tabColor theme="4" tint="0.39997558519241921"/>
    <pageSetUpPr fitToPage="1"/>
  </sheetPr>
  <dimension ref="A1:IJ52"/>
  <sheetViews>
    <sheetView showGridLines="0" tabSelected="1" zoomScale="80" zoomScaleNormal="80" zoomScaleSheetLayoutView="40" workbookViewId="0">
      <pane ySplit="9" topLeftCell="A10" activePane="bottomLeft" state="frozenSplit"/>
      <selection pane="bottomLeft" activeCell="G13" sqref="G13"/>
    </sheetView>
  </sheetViews>
  <sheetFormatPr baseColWidth="10" defaultColWidth="11.42578125" defaultRowHeight="15"/>
  <cols>
    <col min="1" max="1" width="1.5703125" style="40" customWidth="1"/>
    <col min="2" max="2" width="30.42578125" style="40" customWidth="1"/>
    <col min="3" max="3" width="36.85546875" style="40" customWidth="1"/>
    <col min="4" max="4" width="18" style="40" customWidth="1"/>
    <col min="5" max="5" width="19.5703125" style="40" customWidth="1"/>
    <col min="6" max="6" width="37.5703125" style="40" customWidth="1"/>
    <col min="7" max="7" width="27.5703125" style="40" customWidth="1"/>
    <col min="8" max="8" width="20.5703125" style="40" customWidth="1"/>
    <col min="9" max="9" width="17.28515625" style="40" customWidth="1"/>
    <col min="10" max="10" width="42.42578125" style="49" customWidth="1"/>
    <col min="11" max="11" width="18.140625" style="40" customWidth="1"/>
    <col min="12" max="14" width="13.7109375" style="40" customWidth="1"/>
    <col min="15" max="15" width="0.85546875" style="80" customWidth="1"/>
    <col min="16" max="18" width="13.7109375" style="40" customWidth="1"/>
    <col min="19" max="19" width="0.85546875" style="80" customWidth="1"/>
    <col min="20" max="22" width="13.7109375" style="40" customWidth="1"/>
    <col min="23" max="23" width="0.85546875" style="80" customWidth="1"/>
    <col min="24" max="29" width="13.7109375" style="40" customWidth="1"/>
    <col min="30" max="30" width="0.85546875" style="80" customWidth="1"/>
    <col min="31" max="33" width="13.7109375" style="40" customWidth="1"/>
    <col min="34" max="34" width="0.85546875" style="80" customWidth="1"/>
    <col min="35" max="37" width="13.7109375" style="40" customWidth="1"/>
    <col min="38" max="38" width="0.85546875" style="80" customWidth="1"/>
    <col min="39" max="41" width="13.7109375" style="40" customWidth="1"/>
    <col min="42" max="42" width="0.85546875" style="80" customWidth="1"/>
    <col min="43" max="48" width="12.7109375" style="40" customWidth="1"/>
    <col min="49" max="16384" width="11.42578125" style="40"/>
  </cols>
  <sheetData>
    <row r="1" spans="1:244" ht="7.5" customHeight="1">
      <c r="A1" s="98"/>
      <c r="B1" s="98"/>
      <c r="C1" s="98"/>
      <c r="D1" s="98"/>
      <c r="E1" s="98"/>
      <c r="F1" s="98"/>
      <c r="G1" s="98"/>
      <c r="H1" s="98"/>
      <c r="I1" s="98"/>
      <c r="J1" s="39"/>
      <c r="K1" s="98"/>
      <c r="L1" s="101"/>
      <c r="M1" s="101"/>
      <c r="N1" s="101"/>
      <c r="O1" s="78"/>
      <c r="P1" s="101"/>
      <c r="Q1" s="101"/>
      <c r="R1" s="101"/>
      <c r="S1" s="78"/>
      <c r="T1" s="101"/>
      <c r="U1" s="101"/>
      <c r="V1" s="101"/>
      <c r="W1" s="78"/>
      <c r="AA1" s="98"/>
      <c r="AB1" s="98"/>
      <c r="AC1" s="98"/>
      <c r="AD1" s="78"/>
      <c r="AE1" s="98"/>
      <c r="AF1" s="98"/>
      <c r="AG1" s="98"/>
      <c r="AH1" s="78"/>
      <c r="AI1" s="98"/>
      <c r="AJ1" s="98"/>
      <c r="AK1" s="98"/>
      <c r="AL1" s="78"/>
      <c r="AP1" s="78"/>
      <c r="AR1" s="41"/>
      <c r="AS1" s="41"/>
      <c r="AT1" s="41"/>
      <c r="AU1" s="41"/>
      <c r="AV1" s="41"/>
      <c r="AW1" s="41"/>
      <c r="AX1" s="41"/>
      <c r="AY1" s="41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42"/>
      <c r="BK1" s="42"/>
      <c r="BL1" s="42"/>
      <c r="BM1" s="42"/>
      <c r="BN1" s="42"/>
      <c r="BO1" s="42"/>
      <c r="BP1" s="42"/>
      <c r="BQ1" s="43"/>
      <c r="BR1" s="43"/>
      <c r="BS1" s="43"/>
      <c r="BT1" s="43"/>
      <c r="BU1" s="43"/>
      <c r="BV1" s="43"/>
      <c r="BW1" s="44"/>
      <c r="BX1" s="44"/>
      <c r="BY1" s="44"/>
      <c r="BZ1" s="44"/>
      <c r="CA1" s="44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6"/>
    </row>
    <row r="2" spans="1:244" ht="30" customHeight="1">
      <c r="A2" s="114"/>
      <c r="B2" s="114"/>
      <c r="C2" s="114"/>
      <c r="D2" s="114"/>
      <c r="E2" s="41"/>
      <c r="F2" s="41"/>
      <c r="G2" s="41"/>
      <c r="H2" s="47" t="s">
        <v>4</v>
      </c>
      <c r="I2" s="47" t="s">
        <v>132</v>
      </c>
      <c r="J2" s="39"/>
      <c r="K2" s="41"/>
      <c r="L2" s="41"/>
      <c r="M2" s="41"/>
      <c r="N2" s="41"/>
      <c r="O2" s="79"/>
      <c r="P2" s="41"/>
      <c r="Q2" s="41"/>
      <c r="R2" s="41"/>
      <c r="S2" s="79"/>
      <c r="T2" s="41"/>
      <c r="U2" s="41"/>
      <c r="V2" s="41"/>
      <c r="W2" s="79"/>
      <c r="AA2" s="41"/>
      <c r="AB2" s="41"/>
      <c r="AC2" s="41"/>
      <c r="AD2" s="79"/>
      <c r="AE2" s="41"/>
      <c r="AF2" s="41"/>
      <c r="AG2" s="41"/>
      <c r="AH2" s="79"/>
      <c r="AI2" s="41"/>
      <c r="AJ2" s="41"/>
      <c r="AK2" s="41"/>
      <c r="AL2" s="79"/>
      <c r="AP2" s="79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2"/>
      <c r="BK2" s="42"/>
      <c r="BL2" s="42"/>
      <c r="BM2" s="42"/>
      <c r="BN2" s="42"/>
      <c r="BO2" s="42"/>
      <c r="BP2" s="42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6"/>
    </row>
    <row r="3" spans="1:244" ht="30" customHeight="1">
      <c r="A3" s="114"/>
      <c r="B3" s="114"/>
      <c r="C3" s="114"/>
      <c r="D3" s="114"/>
      <c r="E3" s="41"/>
      <c r="F3" s="41"/>
      <c r="G3" s="41"/>
      <c r="H3" s="47" t="s">
        <v>5</v>
      </c>
      <c r="I3" s="47">
        <v>1</v>
      </c>
      <c r="J3" s="39"/>
      <c r="K3" s="41"/>
      <c r="L3" s="41"/>
      <c r="M3" s="41"/>
      <c r="N3" s="41"/>
      <c r="O3" s="79"/>
      <c r="P3" s="41"/>
      <c r="Q3" s="41"/>
      <c r="R3" s="41"/>
      <c r="S3" s="79"/>
      <c r="T3" s="41"/>
      <c r="U3" s="41"/>
      <c r="V3" s="41"/>
      <c r="W3" s="79"/>
      <c r="AA3" s="41"/>
      <c r="AB3" s="41"/>
      <c r="AC3" s="41"/>
      <c r="AD3" s="79"/>
      <c r="AE3" s="41"/>
      <c r="AF3" s="41"/>
      <c r="AG3" s="41"/>
      <c r="AH3" s="79"/>
      <c r="AI3" s="41"/>
      <c r="AJ3" s="41"/>
      <c r="AK3" s="41"/>
      <c r="AL3" s="79"/>
      <c r="AP3" s="79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2"/>
      <c r="BK3" s="42"/>
      <c r="BL3" s="42"/>
      <c r="BM3" s="42"/>
      <c r="BN3" s="42"/>
      <c r="BO3" s="42"/>
      <c r="BP3" s="42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6"/>
    </row>
    <row r="4" spans="1:244" ht="30" customHeight="1">
      <c r="A4" s="114"/>
      <c r="B4" s="114"/>
      <c r="C4" s="114"/>
      <c r="D4" s="114"/>
      <c r="E4" s="41"/>
      <c r="F4" s="41"/>
      <c r="G4" s="41"/>
      <c r="H4" s="47" t="s">
        <v>6</v>
      </c>
      <c r="I4" s="48">
        <v>43495</v>
      </c>
      <c r="J4" s="39"/>
      <c r="K4" s="41"/>
      <c r="L4" s="41"/>
      <c r="M4" s="41"/>
      <c r="N4" s="41"/>
      <c r="O4" s="79"/>
      <c r="P4" s="41"/>
      <c r="Q4" s="41"/>
      <c r="R4" s="41"/>
      <c r="S4" s="79"/>
      <c r="T4" s="41"/>
      <c r="U4" s="41"/>
      <c r="V4" s="41"/>
      <c r="W4" s="79"/>
      <c r="AA4" s="41"/>
      <c r="AB4" s="41"/>
      <c r="AC4" s="41"/>
      <c r="AD4" s="79"/>
      <c r="AE4" s="41"/>
      <c r="AF4" s="41"/>
      <c r="AG4" s="41"/>
      <c r="AH4" s="79"/>
      <c r="AI4" s="41"/>
      <c r="AJ4" s="41"/>
      <c r="AK4" s="41"/>
      <c r="AL4" s="79"/>
      <c r="AP4" s="79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2"/>
      <c r="BK4" s="42"/>
      <c r="BL4" s="42"/>
      <c r="BM4" s="42"/>
      <c r="BN4" s="42"/>
      <c r="BO4" s="42"/>
      <c r="BP4" s="42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6"/>
    </row>
    <row r="5" spans="1:244" ht="7.5" customHeight="1">
      <c r="A5" s="98"/>
      <c r="B5" s="98"/>
      <c r="C5" s="98"/>
      <c r="D5" s="98"/>
      <c r="E5" s="98"/>
      <c r="F5" s="98"/>
      <c r="G5" s="98"/>
      <c r="H5" s="98"/>
      <c r="I5" s="98"/>
      <c r="J5" s="39"/>
      <c r="K5" s="98"/>
      <c r="L5" s="101"/>
      <c r="M5" s="101"/>
      <c r="N5" s="101"/>
      <c r="O5" s="78"/>
      <c r="P5" s="101"/>
      <c r="Q5" s="101"/>
      <c r="R5" s="101"/>
      <c r="S5" s="78"/>
      <c r="T5" s="101"/>
      <c r="U5" s="101"/>
      <c r="V5" s="101"/>
      <c r="W5" s="78"/>
      <c r="AA5" s="98"/>
      <c r="AB5" s="98"/>
      <c r="AC5" s="98"/>
      <c r="AD5" s="78"/>
      <c r="AE5" s="98"/>
      <c r="AF5" s="98"/>
      <c r="AG5" s="98"/>
      <c r="AH5" s="78"/>
      <c r="AI5" s="98"/>
      <c r="AJ5" s="98"/>
      <c r="AK5" s="98"/>
      <c r="AL5" s="78"/>
      <c r="AP5" s="78"/>
      <c r="AR5" s="41"/>
      <c r="AS5" s="41"/>
      <c r="AT5" s="41"/>
      <c r="AU5" s="41"/>
      <c r="AV5" s="41"/>
      <c r="AW5" s="41"/>
      <c r="AX5" s="41"/>
      <c r="AY5" s="41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42"/>
      <c r="BK5" s="42"/>
      <c r="BL5" s="42"/>
      <c r="BM5" s="42"/>
      <c r="BN5" s="42"/>
      <c r="BO5" s="42"/>
      <c r="BP5" s="42"/>
      <c r="BQ5" s="43"/>
      <c r="BR5" s="43"/>
      <c r="BS5" s="43"/>
      <c r="BT5" s="43"/>
      <c r="BU5" s="43"/>
      <c r="BV5" s="43"/>
      <c r="BW5" s="44"/>
      <c r="BX5" s="44"/>
      <c r="BY5" s="44"/>
      <c r="BZ5" s="44"/>
      <c r="CA5" s="44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6"/>
    </row>
    <row r="6" spans="1:244" s="50" customFormat="1" ht="27.75" customHeight="1">
      <c r="A6" s="52"/>
      <c r="B6" s="117" t="s">
        <v>133</v>
      </c>
      <c r="C6" s="118"/>
      <c r="D6" s="118"/>
      <c r="E6" s="118"/>
      <c r="F6" s="118"/>
      <c r="G6" s="119"/>
      <c r="H6" s="120" t="s">
        <v>134</v>
      </c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51"/>
      <c r="AX6" s="51"/>
      <c r="AY6" s="51"/>
    </row>
    <row r="7" spans="1:244" ht="12.75" customHeight="1" thickBot="1"/>
    <row r="8" spans="1:244" ht="36" customHeight="1">
      <c r="B8" s="116" t="s">
        <v>2</v>
      </c>
      <c r="C8" s="116" t="s">
        <v>3</v>
      </c>
      <c r="D8" s="116" t="s">
        <v>1</v>
      </c>
      <c r="E8" s="116" t="s">
        <v>0</v>
      </c>
      <c r="F8" s="116" t="s">
        <v>9</v>
      </c>
      <c r="G8" s="115" t="s">
        <v>8</v>
      </c>
      <c r="H8" s="115" t="s">
        <v>10</v>
      </c>
      <c r="I8" s="115" t="s">
        <v>11</v>
      </c>
      <c r="J8" s="115" t="s">
        <v>12</v>
      </c>
      <c r="K8" s="146" t="s">
        <v>28</v>
      </c>
      <c r="L8" s="227" t="s">
        <v>189</v>
      </c>
      <c r="M8" s="228"/>
      <c r="N8" s="229"/>
      <c r="O8" s="234"/>
      <c r="P8" s="236" t="s">
        <v>190</v>
      </c>
      <c r="Q8" s="237"/>
      <c r="R8" s="238"/>
      <c r="S8" s="234"/>
      <c r="T8" s="227" t="s">
        <v>191</v>
      </c>
      <c r="U8" s="228"/>
      <c r="V8" s="229"/>
      <c r="W8" s="154"/>
      <c r="X8" s="155" t="s">
        <v>192</v>
      </c>
      <c r="Y8" s="156"/>
      <c r="Z8" s="157"/>
      <c r="AA8" s="166" t="s">
        <v>196</v>
      </c>
      <c r="AB8" s="167"/>
      <c r="AC8" s="168"/>
      <c r="AD8" s="154"/>
      <c r="AE8" s="169" t="s">
        <v>197</v>
      </c>
      <c r="AF8" s="169"/>
      <c r="AG8" s="169"/>
      <c r="AH8" s="154"/>
      <c r="AI8" s="170" t="s">
        <v>198</v>
      </c>
      <c r="AJ8" s="170"/>
      <c r="AK8" s="170"/>
      <c r="AL8" s="154"/>
      <c r="AM8" s="169" t="s">
        <v>199</v>
      </c>
      <c r="AN8" s="169"/>
      <c r="AO8" s="171"/>
      <c r="AP8" s="185"/>
      <c r="AQ8" s="191" t="s">
        <v>185</v>
      </c>
      <c r="AR8" s="192"/>
      <c r="AS8" s="193"/>
      <c r="AT8" s="194" t="s">
        <v>186</v>
      </c>
      <c r="AU8" s="192"/>
      <c r="AV8" s="195"/>
    </row>
    <row r="9" spans="1:244" ht="39.950000000000003" customHeight="1">
      <c r="B9" s="116"/>
      <c r="C9" s="116"/>
      <c r="D9" s="116"/>
      <c r="E9" s="116"/>
      <c r="F9" s="116"/>
      <c r="G9" s="115"/>
      <c r="H9" s="115"/>
      <c r="I9" s="115"/>
      <c r="J9" s="115"/>
      <c r="K9" s="146"/>
      <c r="L9" s="158" t="s">
        <v>193</v>
      </c>
      <c r="M9" s="144" t="s">
        <v>194</v>
      </c>
      <c r="N9" s="230" t="s">
        <v>195</v>
      </c>
      <c r="O9" s="185"/>
      <c r="P9" s="239" t="s">
        <v>193</v>
      </c>
      <c r="Q9" s="145" t="s">
        <v>194</v>
      </c>
      <c r="R9" s="159" t="s">
        <v>195</v>
      </c>
      <c r="S9" s="185"/>
      <c r="T9" s="158" t="s">
        <v>193</v>
      </c>
      <c r="U9" s="144" t="s">
        <v>194</v>
      </c>
      <c r="V9" s="230" t="s">
        <v>195</v>
      </c>
      <c r="W9" s="81"/>
      <c r="X9" s="145" t="s">
        <v>193</v>
      </c>
      <c r="Y9" s="145" t="s">
        <v>194</v>
      </c>
      <c r="Z9" s="159" t="s">
        <v>195</v>
      </c>
      <c r="AA9" s="172" t="s">
        <v>13</v>
      </c>
      <c r="AB9" s="100" t="s">
        <v>181</v>
      </c>
      <c r="AC9" s="100" t="s">
        <v>182</v>
      </c>
      <c r="AD9" s="82"/>
      <c r="AE9" s="99" t="s">
        <v>13</v>
      </c>
      <c r="AF9" s="99" t="s">
        <v>181</v>
      </c>
      <c r="AG9" s="99" t="s">
        <v>182</v>
      </c>
      <c r="AH9" s="82"/>
      <c r="AI9" s="100" t="s">
        <v>13</v>
      </c>
      <c r="AJ9" s="100" t="s">
        <v>181</v>
      </c>
      <c r="AK9" s="100" t="s">
        <v>182</v>
      </c>
      <c r="AL9" s="82"/>
      <c r="AM9" s="99" t="s">
        <v>13</v>
      </c>
      <c r="AN9" s="99" t="s">
        <v>181</v>
      </c>
      <c r="AO9" s="173" t="s">
        <v>182</v>
      </c>
      <c r="AP9" s="185"/>
      <c r="AQ9" s="196" t="s">
        <v>187</v>
      </c>
      <c r="AR9" s="90" t="s">
        <v>183</v>
      </c>
      <c r="AS9" s="90" t="s">
        <v>184</v>
      </c>
      <c r="AT9" s="90" t="s">
        <v>188</v>
      </c>
      <c r="AU9" s="90" t="s">
        <v>183</v>
      </c>
      <c r="AV9" s="197" t="s">
        <v>184</v>
      </c>
    </row>
    <row r="10" spans="1:244" s="66" customFormat="1" ht="39.950000000000003" customHeight="1">
      <c r="B10" s="107" t="s">
        <v>44</v>
      </c>
      <c r="C10" s="107" t="s">
        <v>45</v>
      </c>
      <c r="D10" s="107" t="s">
        <v>43</v>
      </c>
      <c r="E10" s="103" t="s">
        <v>39</v>
      </c>
      <c r="F10" s="107" t="s">
        <v>40</v>
      </c>
      <c r="G10" s="107" t="s">
        <v>41</v>
      </c>
      <c r="H10" s="110">
        <v>44593</v>
      </c>
      <c r="I10" s="110">
        <v>44926</v>
      </c>
      <c r="J10" s="93" t="s">
        <v>137</v>
      </c>
      <c r="K10" s="147" t="s">
        <v>42</v>
      </c>
      <c r="L10" s="210">
        <v>621420000</v>
      </c>
      <c r="M10" s="211">
        <f>+N10-L10</f>
        <v>0</v>
      </c>
      <c r="N10" s="223">
        <v>621420000</v>
      </c>
      <c r="O10" s="186"/>
      <c r="P10" s="210">
        <v>621420000</v>
      </c>
      <c r="Q10" s="211">
        <f>+R10-P10</f>
        <v>0</v>
      </c>
      <c r="R10" s="223">
        <v>621420000</v>
      </c>
      <c r="S10" s="186"/>
      <c r="T10" s="210">
        <v>621420000</v>
      </c>
      <c r="U10" s="211"/>
      <c r="V10" s="223"/>
      <c r="W10" s="161"/>
      <c r="X10" s="198"/>
      <c r="Y10" s="198"/>
      <c r="Z10" s="214"/>
      <c r="AA10" s="174">
        <v>0.23333333333333331</v>
      </c>
      <c r="AB10" s="60">
        <v>0.15</v>
      </c>
      <c r="AC10" s="60">
        <f>AB10/AA10</f>
        <v>0.6428571428571429</v>
      </c>
      <c r="AD10" s="83"/>
      <c r="AE10" s="60">
        <v>0.3</v>
      </c>
      <c r="AF10" s="60">
        <v>0.31669999999999998</v>
      </c>
      <c r="AG10" s="60">
        <f t="shared" ref="AG10:AG48" si="0">AF10/AE10</f>
        <v>1.0556666666666668</v>
      </c>
      <c r="AH10" s="83"/>
      <c r="AI10" s="60">
        <v>0.23333333333333331</v>
      </c>
      <c r="AJ10" s="60"/>
      <c r="AK10" s="60">
        <f t="shared" ref="AK10:AK48" si="1">AJ10/AI10</f>
        <v>0</v>
      </c>
      <c r="AL10" s="83"/>
      <c r="AM10" s="60">
        <v>0.23333333333333331</v>
      </c>
      <c r="AN10" s="60"/>
      <c r="AO10" s="175">
        <f t="shared" ref="AO10:AO48" si="2">AN10/AM10</f>
        <v>0</v>
      </c>
      <c r="AP10" s="186"/>
      <c r="AQ10" s="240">
        <f>+AA10+AE10+AI10+AM10</f>
        <v>0.99999999999999989</v>
      </c>
      <c r="AR10" s="241">
        <f>+AB10+AF10+AJ10+AN10</f>
        <v>0.4667</v>
      </c>
      <c r="AS10" s="241">
        <f t="shared" ref="AS10:AS48" si="3">AR10/AQ10</f>
        <v>0.46670000000000006</v>
      </c>
      <c r="AT10" s="242">
        <f>AVERAGE(AQ10:AQ11)</f>
        <v>1</v>
      </c>
      <c r="AU10" s="242">
        <f>AVERAGEA(AR10:AR11)</f>
        <v>0.73334999999999995</v>
      </c>
      <c r="AV10" s="248">
        <f>+AU10/AT10</f>
        <v>0.73334999999999995</v>
      </c>
      <c r="AW10" s="89"/>
    </row>
    <row r="11" spans="1:244" s="69" customFormat="1" ht="96" customHeight="1">
      <c r="A11" s="67"/>
      <c r="B11" s="108"/>
      <c r="C11" s="108" t="s">
        <v>45</v>
      </c>
      <c r="D11" s="108" t="s">
        <v>43</v>
      </c>
      <c r="E11" s="106"/>
      <c r="F11" s="108" t="s">
        <v>40</v>
      </c>
      <c r="G11" s="108" t="s">
        <v>41</v>
      </c>
      <c r="H11" s="111">
        <v>44562</v>
      </c>
      <c r="I11" s="111">
        <v>44926</v>
      </c>
      <c r="J11" s="68" t="s">
        <v>138</v>
      </c>
      <c r="K11" s="148"/>
      <c r="L11" s="210"/>
      <c r="M11" s="211"/>
      <c r="N11" s="223"/>
      <c r="O11" s="187"/>
      <c r="P11" s="210"/>
      <c r="Q11" s="211"/>
      <c r="R11" s="223"/>
      <c r="S11" s="187"/>
      <c r="T11" s="210"/>
      <c r="U11" s="211"/>
      <c r="V11" s="223"/>
      <c r="W11" s="162"/>
      <c r="X11" s="199"/>
      <c r="Y11" s="199"/>
      <c r="Z11" s="215"/>
      <c r="AA11" s="176">
        <v>0.25</v>
      </c>
      <c r="AB11" s="62">
        <v>0.25</v>
      </c>
      <c r="AC11" s="62">
        <f t="shared" ref="AC11:AC48" si="4">AB11/AA11</f>
        <v>1</v>
      </c>
      <c r="AD11" s="84"/>
      <c r="AE11" s="62">
        <v>0.25</v>
      </c>
      <c r="AF11" s="62">
        <v>0.75</v>
      </c>
      <c r="AG11" s="62">
        <f t="shared" si="0"/>
        <v>3</v>
      </c>
      <c r="AH11" s="84"/>
      <c r="AI11" s="62">
        <v>0.3</v>
      </c>
      <c r="AJ11" s="62"/>
      <c r="AK11" s="60">
        <f t="shared" si="1"/>
        <v>0</v>
      </c>
      <c r="AL11" s="84"/>
      <c r="AM11" s="62">
        <v>0.2</v>
      </c>
      <c r="AN11" s="62"/>
      <c r="AO11" s="175">
        <f t="shared" si="2"/>
        <v>0</v>
      </c>
      <c r="AP11" s="187"/>
      <c r="AQ11" s="240">
        <f>+AA11+AE11+AI11+AM11</f>
        <v>1</v>
      </c>
      <c r="AR11" s="241">
        <f>+AB11+AF11+AJ11+AN11</f>
        <v>1</v>
      </c>
      <c r="AS11" s="241">
        <f t="shared" si="3"/>
        <v>1</v>
      </c>
      <c r="AT11" s="243"/>
      <c r="AU11" s="243"/>
      <c r="AV11" s="249"/>
    </row>
    <row r="12" spans="1:244" s="69" customFormat="1" ht="81" customHeight="1">
      <c r="A12" s="67"/>
      <c r="B12" s="107" t="s">
        <v>46</v>
      </c>
      <c r="C12" s="107" t="s">
        <v>48</v>
      </c>
      <c r="D12" s="93" t="s">
        <v>43</v>
      </c>
      <c r="E12" s="106"/>
      <c r="F12" s="103" t="s">
        <v>50</v>
      </c>
      <c r="G12" s="93" t="s">
        <v>49</v>
      </c>
      <c r="H12" s="57">
        <v>44593</v>
      </c>
      <c r="I12" s="57">
        <v>44926</v>
      </c>
      <c r="J12" s="68" t="s">
        <v>139</v>
      </c>
      <c r="K12" s="148"/>
      <c r="L12" s="210">
        <v>5526521000</v>
      </c>
      <c r="M12" s="211">
        <f>+N12-L12</f>
        <v>0</v>
      </c>
      <c r="N12" s="223">
        <v>5526521000</v>
      </c>
      <c r="O12" s="187"/>
      <c r="P12" s="210">
        <v>5526521000</v>
      </c>
      <c r="Q12" s="211">
        <f>+R12-P12</f>
        <v>0</v>
      </c>
      <c r="R12" s="223">
        <v>5526521000</v>
      </c>
      <c r="S12" s="187"/>
      <c r="T12" s="210">
        <v>5526521000</v>
      </c>
      <c r="U12" s="211"/>
      <c r="V12" s="223"/>
      <c r="W12" s="162"/>
      <c r="X12" s="198"/>
      <c r="Y12" s="198"/>
      <c r="Z12" s="214"/>
      <c r="AA12" s="176">
        <v>0.18000000000000002</v>
      </c>
      <c r="AB12" s="62">
        <v>0.18000000000000002</v>
      </c>
      <c r="AC12" s="62">
        <f t="shared" si="4"/>
        <v>1</v>
      </c>
      <c r="AD12" s="84"/>
      <c r="AE12" s="62">
        <v>0.27</v>
      </c>
      <c r="AF12" s="62">
        <v>0.27</v>
      </c>
      <c r="AG12" s="62">
        <f t="shared" si="0"/>
        <v>1</v>
      </c>
      <c r="AH12" s="84"/>
      <c r="AI12" s="62">
        <v>0.27</v>
      </c>
      <c r="AJ12" s="62"/>
      <c r="AK12" s="60">
        <f t="shared" si="1"/>
        <v>0</v>
      </c>
      <c r="AL12" s="84"/>
      <c r="AM12" s="62">
        <v>0.28000000000000003</v>
      </c>
      <c r="AN12" s="62"/>
      <c r="AO12" s="175">
        <f t="shared" si="2"/>
        <v>0</v>
      </c>
      <c r="AP12" s="187"/>
      <c r="AQ12" s="240">
        <f t="shared" ref="AQ12:AQ48" si="5">+AA12+AE12+AI12+AM12</f>
        <v>1</v>
      </c>
      <c r="AR12" s="241">
        <f t="shared" ref="AR12:AR48" si="6">+AB12+AF12+AJ12+AN12</f>
        <v>0.45000000000000007</v>
      </c>
      <c r="AS12" s="241">
        <f t="shared" si="3"/>
        <v>0.45000000000000007</v>
      </c>
      <c r="AT12" s="244">
        <f>+AA12+AE12+AI12+AM12</f>
        <v>1</v>
      </c>
      <c r="AU12" s="244">
        <f>+AB12+AF12+AJ12+AN12</f>
        <v>0.45000000000000007</v>
      </c>
      <c r="AV12" s="250">
        <f>+AU12/AT12</f>
        <v>0.45000000000000007</v>
      </c>
    </row>
    <row r="13" spans="1:244" s="66" customFormat="1" ht="69" customHeight="1">
      <c r="B13" s="109"/>
      <c r="C13" s="109"/>
      <c r="D13" s="93" t="s">
        <v>52</v>
      </c>
      <c r="E13" s="106"/>
      <c r="F13" s="106"/>
      <c r="G13" s="95" t="s">
        <v>51</v>
      </c>
      <c r="H13" s="96">
        <v>44621</v>
      </c>
      <c r="I13" s="96">
        <v>44926</v>
      </c>
      <c r="J13" s="68" t="s">
        <v>140</v>
      </c>
      <c r="K13" s="148"/>
      <c r="L13" s="210"/>
      <c r="M13" s="211"/>
      <c r="N13" s="223"/>
      <c r="O13" s="187"/>
      <c r="P13" s="210"/>
      <c r="Q13" s="211"/>
      <c r="R13" s="223"/>
      <c r="S13" s="187"/>
      <c r="T13" s="210"/>
      <c r="U13" s="211"/>
      <c r="V13" s="223"/>
      <c r="W13" s="162"/>
      <c r="X13" s="200"/>
      <c r="Y13" s="200"/>
      <c r="Z13" s="216"/>
      <c r="AA13" s="176">
        <v>0.25</v>
      </c>
      <c r="AB13" s="62">
        <v>0.25</v>
      </c>
      <c r="AC13" s="62">
        <f t="shared" si="4"/>
        <v>1</v>
      </c>
      <c r="AD13" s="84"/>
      <c r="AE13" s="62">
        <v>0.25</v>
      </c>
      <c r="AF13" s="62">
        <v>0.25</v>
      </c>
      <c r="AG13" s="62">
        <f t="shared" si="0"/>
        <v>1</v>
      </c>
      <c r="AH13" s="84"/>
      <c r="AI13" s="62">
        <v>0.25</v>
      </c>
      <c r="AJ13" s="62"/>
      <c r="AK13" s="60">
        <f t="shared" si="1"/>
        <v>0</v>
      </c>
      <c r="AL13" s="84"/>
      <c r="AM13" s="62">
        <v>0.25</v>
      </c>
      <c r="AN13" s="62"/>
      <c r="AO13" s="175">
        <f t="shared" si="2"/>
        <v>0</v>
      </c>
      <c r="AP13" s="187"/>
      <c r="AQ13" s="240">
        <f t="shared" si="5"/>
        <v>1</v>
      </c>
      <c r="AR13" s="241">
        <f t="shared" si="6"/>
        <v>0.5</v>
      </c>
      <c r="AS13" s="241">
        <f t="shared" si="3"/>
        <v>0.5</v>
      </c>
      <c r="AT13" s="244">
        <f t="shared" ref="AT13:AT48" si="7">+AA13+AE13+AI13+AM13</f>
        <v>1</v>
      </c>
      <c r="AU13" s="244">
        <f t="shared" ref="AU13:AU48" si="8">+AB13+AF13+AJ13+AN13</f>
        <v>0.5</v>
      </c>
      <c r="AV13" s="250">
        <f t="shared" ref="AV13:AV48" si="9">+AU13/AT13</f>
        <v>0.5</v>
      </c>
    </row>
    <row r="14" spans="1:244" s="66" customFormat="1" ht="69" customHeight="1">
      <c r="B14" s="109"/>
      <c r="C14" s="109"/>
      <c r="D14" s="64" t="s">
        <v>52</v>
      </c>
      <c r="E14" s="106"/>
      <c r="F14" s="106"/>
      <c r="G14" s="93" t="s">
        <v>53</v>
      </c>
      <c r="H14" s="57">
        <v>44562</v>
      </c>
      <c r="I14" s="57">
        <v>44926</v>
      </c>
      <c r="J14" s="68" t="s">
        <v>54</v>
      </c>
      <c r="K14" s="148"/>
      <c r="L14" s="210"/>
      <c r="M14" s="211"/>
      <c r="N14" s="223"/>
      <c r="O14" s="187"/>
      <c r="P14" s="210"/>
      <c r="Q14" s="211"/>
      <c r="R14" s="223"/>
      <c r="S14" s="187"/>
      <c r="T14" s="210"/>
      <c r="U14" s="211"/>
      <c r="V14" s="223"/>
      <c r="W14" s="162"/>
      <c r="X14" s="200"/>
      <c r="Y14" s="200"/>
      <c r="Z14" s="216"/>
      <c r="AA14" s="176">
        <v>0.22500000000000001</v>
      </c>
      <c r="AB14" s="62">
        <v>0.22500000000000001</v>
      </c>
      <c r="AC14" s="62">
        <f t="shared" si="4"/>
        <v>1</v>
      </c>
      <c r="AD14" s="84"/>
      <c r="AE14" s="62">
        <v>0.26</v>
      </c>
      <c r="AF14" s="62">
        <v>0.26</v>
      </c>
      <c r="AG14" s="62">
        <f t="shared" si="0"/>
        <v>1</v>
      </c>
      <c r="AH14" s="84"/>
      <c r="AI14" s="62">
        <v>0.255</v>
      </c>
      <c r="AJ14" s="62"/>
      <c r="AK14" s="60">
        <f t="shared" si="1"/>
        <v>0</v>
      </c>
      <c r="AL14" s="84"/>
      <c r="AM14" s="62">
        <v>0.26</v>
      </c>
      <c r="AN14" s="62"/>
      <c r="AO14" s="175">
        <f t="shared" si="2"/>
        <v>0</v>
      </c>
      <c r="AP14" s="187"/>
      <c r="AQ14" s="240">
        <f t="shared" si="5"/>
        <v>1</v>
      </c>
      <c r="AR14" s="241">
        <f t="shared" si="6"/>
        <v>0.48499999999999999</v>
      </c>
      <c r="AS14" s="241">
        <f t="shared" si="3"/>
        <v>0.48499999999999999</v>
      </c>
      <c r="AT14" s="244">
        <f t="shared" si="7"/>
        <v>1</v>
      </c>
      <c r="AU14" s="244">
        <f t="shared" si="8"/>
        <v>0.48499999999999999</v>
      </c>
      <c r="AV14" s="250">
        <f t="shared" si="9"/>
        <v>0.48499999999999999</v>
      </c>
    </row>
    <row r="15" spans="1:244" s="66" customFormat="1" ht="48" customHeight="1">
      <c r="B15" s="107" t="s">
        <v>46</v>
      </c>
      <c r="C15" s="107" t="s">
        <v>47</v>
      </c>
      <c r="D15" s="64" t="s">
        <v>52</v>
      </c>
      <c r="E15" s="106"/>
      <c r="F15" s="107" t="s">
        <v>56</v>
      </c>
      <c r="G15" s="93" t="s">
        <v>141</v>
      </c>
      <c r="H15" s="57">
        <v>44621</v>
      </c>
      <c r="I15" s="57">
        <v>44926</v>
      </c>
      <c r="J15" s="68" t="s">
        <v>142</v>
      </c>
      <c r="K15" s="148"/>
      <c r="L15" s="210">
        <v>3229400000</v>
      </c>
      <c r="M15" s="211">
        <f>+N15-L15</f>
        <v>0</v>
      </c>
      <c r="N15" s="223">
        <v>3229400000</v>
      </c>
      <c r="O15" s="186"/>
      <c r="P15" s="210">
        <v>3229400000</v>
      </c>
      <c r="Q15" s="211">
        <f>+R15-P15</f>
        <v>0</v>
      </c>
      <c r="R15" s="223">
        <v>3229400000</v>
      </c>
      <c r="S15" s="186"/>
      <c r="T15" s="210">
        <v>3229400000</v>
      </c>
      <c r="U15" s="211"/>
      <c r="V15" s="223"/>
      <c r="W15" s="161"/>
      <c r="X15" s="198"/>
      <c r="Y15" s="198"/>
      <c r="Z15" s="214"/>
      <c r="AA15" s="174">
        <v>0.25</v>
      </c>
      <c r="AB15" s="60">
        <v>0.25</v>
      </c>
      <c r="AC15" s="60">
        <f t="shared" si="4"/>
        <v>1</v>
      </c>
      <c r="AD15" s="83"/>
      <c r="AE15" s="62">
        <v>0.25</v>
      </c>
      <c r="AF15" s="62">
        <v>0.25</v>
      </c>
      <c r="AG15" s="62">
        <f t="shared" si="0"/>
        <v>1</v>
      </c>
      <c r="AH15" s="83"/>
      <c r="AI15" s="63">
        <v>0.25</v>
      </c>
      <c r="AJ15" s="63"/>
      <c r="AK15" s="60">
        <f t="shared" si="1"/>
        <v>0</v>
      </c>
      <c r="AL15" s="83"/>
      <c r="AM15" s="63">
        <v>0.25</v>
      </c>
      <c r="AN15" s="63"/>
      <c r="AO15" s="175">
        <f t="shared" si="2"/>
        <v>0</v>
      </c>
      <c r="AP15" s="186"/>
      <c r="AQ15" s="240">
        <f t="shared" si="5"/>
        <v>1</v>
      </c>
      <c r="AR15" s="241">
        <f t="shared" si="6"/>
        <v>0.5</v>
      </c>
      <c r="AS15" s="241">
        <f t="shared" si="3"/>
        <v>0.5</v>
      </c>
      <c r="AT15" s="244">
        <f t="shared" si="7"/>
        <v>1</v>
      </c>
      <c r="AU15" s="244">
        <f t="shared" si="8"/>
        <v>0.5</v>
      </c>
      <c r="AV15" s="250">
        <f t="shared" si="9"/>
        <v>0.5</v>
      </c>
    </row>
    <row r="16" spans="1:244" s="66" customFormat="1" ht="51" customHeight="1">
      <c r="B16" s="109"/>
      <c r="C16" s="109"/>
      <c r="D16" s="64" t="s">
        <v>52</v>
      </c>
      <c r="E16" s="106"/>
      <c r="F16" s="109"/>
      <c r="G16" s="93" t="s">
        <v>148</v>
      </c>
      <c r="H16" s="57">
        <v>44866</v>
      </c>
      <c r="I16" s="57">
        <v>44895</v>
      </c>
      <c r="J16" s="68" t="s">
        <v>143</v>
      </c>
      <c r="K16" s="148"/>
      <c r="L16" s="210"/>
      <c r="M16" s="211"/>
      <c r="N16" s="223"/>
      <c r="O16" s="187"/>
      <c r="P16" s="210"/>
      <c r="Q16" s="211"/>
      <c r="R16" s="223"/>
      <c r="S16" s="187"/>
      <c r="T16" s="210"/>
      <c r="U16" s="211"/>
      <c r="V16" s="223"/>
      <c r="W16" s="162"/>
      <c r="X16" s="200"/>
      <c r="Y16" s="200"/>
      <c r="Z16" s="216"/>
      <c r="AA16" s="176">
        <v>0</v>
      </c>
      <c r="AB16" s="62">
        <v>0</v>
      </c>
      <c r="AC16" s="62">
        <v>0</v>
      </c>
      <c r="AD16" s="84"/>
      <c r="AE16" s="62">
        <v>0</v>
      </c>
      <c r="AF16" s="62">
        <v>0</v>
      </c>
      <c r="AG16" s="62">
        <v>0</v>
      </c>
      <c r="AH16" s="84"/>
      <c r="AI16" s="62">
        <v>0</v>
      </c>
      <c r="AJ16" s="62"/>
      <c r="AK16" s="60" t="e">
        <f t="shared" si="1"/>
        <v>#DIV/0!</v>
      </c>
      <c r="AL16" s="84"/>
      <c r="AM16" s="62">
        <v>1</v>
      </c>
      <c r="AN16" s="62"/>
      <c r="AO16" s="175">
        <f t="shared" si="2"/>
        <v>0</v>
      </c>
      <c r="AP16" s="187"/>
      <c r="AQ16" s="240">
        <f t="shared" si="5"/>
        <v>1</v>
      </c>
      <c r="AR16" s="241">
        <f t="shared" si="6"/>
        <v>0</v>
      </c>
      <c r="AS16" s="241">
        <v>0</v>
      </c>
      <c r="AT16" s="244">
        <f t="shared" si="7"/>
        <v>1</v>
      </c>
      <c r="AU16" s="244">
        <f t="shared" si="8"/>
        <v>0</v>
      </c>
      <c r="AV16" s="250">
        <f t="shared" si="9"/>
        <v>0</v>
      </c>
    </row>
    <row r="17" spans="2:48" s="66" customFormat="1" ht="45">
      <c r="B17" s="109"/>
      <c r="C17" s="109"/>
      <c r="D17" s="64" t="s">
        <v>52</v>
      </c>
      <c r="E17" s="106"/>
      <c r="F17" s="109"/>
      <c r="G17" s="93" t="s">
        <v>147</v>
      </c>
      <c r="H17" s="57">
        <v>44593</v>
      </c>
      <c r="I17" s="57">
        <v>44926</v>
      </c>
      <c r="J17" s="68" t="s">
        <v>144</v>
      </c>
      <c r="K17" s="148"/>
      <c r="L17" s="210"/>
      <c r="M17" s="211"/>
      <c r="N17" s="223"/>
      <c r="O17" s="186"/>
      <c r="P17" s="210"/>
      <c r="Q17" s="211"/>
      <c r="R17" s="223"/>
      <c r="S17" s="186"/>
      <c r="T17" s="210"/>
      <c r="U17" s="211"/>
      <c r="V17" s="223"/>
      <c r="W17" s="161"/>
      <c r="X17" s="200"/>
      <c r="Y17" s="200"/>
      <c r="Z17" s="216"/>
      <c r="AA17" s="174">
        <v>9.6666666666666679E-2</v>
      </c>
      <c r="AB17" s="60">
        <v>6.3333333333333325E-2</v>
      </c>
      <c r="AC17" s="60">
        <f t="shared" si="4"/>
        <v>0.65517241379310331</v>
      </c>
      <c r="AD17" s="83"/>
      <c r="AE17" s="61">
        <v>0.19</v>
      </c>
      <c r="AF17" s="61">
        <v>0.223333</v>
      </c>
      <c r="AG17" s="61">
        <f t="shared" si="0"/>
        <v>1.1754368421052632</v>
      </c>
      <c r="AH17" s="83"/>
      <c r="AI17" s="61">
        <v>0.29000000000000004</v>
      </c>
      <c r="AJ17" s="61"/>
      <c r="AK17" s="60">
        <f t="shared" si="1"/>
        <v>0</v>
      </c>
      <c r="AL17" s="83"/>
      <c r="AM17" s="60">
        <v>0.42333333333333334</v>
      </c>
      <c r="AN17" s="60"/>
      <c r="AO17" s="175">
        <f t="shared" si="2"/>
        <v>0</v>
      </c>
      <c r="AP17" s="186"/>
      <c r="AQ17" s="240">
        <f t="shared" si="5"/>
        <v>1</v>
      </c>
      <c r="AR17" s="241">
        <f t="shared" si="6"/>
        <v>0.28666633333333336</v>
      </c>
      <c r="AS17" s="241">
        <f t="shared" si="3"/>
        <v>0.28666633333333336</v>
      </c>
      <c r="AT17" s="244">
        <f t="shared" si="7"/>
        <v>1</v>
      </c>
      <c r="AU17" s="244">
        <f t="shared" si="8"/>
        <v>0.28666633333333336</v>
      </c>
      <c r="AV17" s="250">
        <f t="shared" si="9"/>
        <v>0.28666633333333336</v>
      </c>
    </row>
    <row r="18" spans="2:48" s="66" customFormat="1" ht="45">
      <c r="B18" s="109"/>
      <c r="C18" s="109"/>
      <c r="D18" s="64" t="s">
        <v>52</v>
      </c>
      <c r="E18" s="106"/>
      <c r="F18" s="109"/>
      <c r="G18" s="93" t="s">
        <v>149</v>
      </c>
      <c r="H18" s="57">
        <v>44621</v>
      </c>
      <c r="I18" s="57">
        <v>44895</v>
      </c>
      <c r="J18" s="68" t="s">
        <v>145</v>
      </c>
      <c r="K18" s="148"/>
      <c r="L18" s="210"/>
      <c r="M18" s="211"/>
      <c r="N18" s="223"/>
      <c r="O18" s="186"/>
      <c r="P18" s="210"/>
      <c r="Q18" s="211"/>
      <c r="R18" s="223"/>
      <c r="S18" s="186"/>
      <c r="T18" s="210"/>
      <c r="U18" s="211"/>
      <c r="V18" s="223"/>
      <c r="W18" s="161"/>
      <c r="X18" s="200"/>
      <c r="Y18" s="200"/>
      <c r="Z18" s="216"/>
      <c r="AA18" s="174">
        <v>0.11</v>
      </c>
      <c r="AB18" s="60">
        <v>0.25</v>
      </c>
      <c r="AC18" s="60">
        <f t="shared" si="4"/>
        <v>2.2727272727272729</v>
      </c>
      <c r="AD18" s="83"/>
      <c r="AE18" s="60">
        <v>0.33</v>
      </c>
      <c r="AF18" s="60">
        <v>0.19</v>
      </c>
      <c r="AG18" s="60">
        <f t="shared" si="0"/>
        <v>0.57575757575757569</v>
      </c>
      <c r="AH18" s="83"/>
      <c r="AI18" s="60">
        <v>0.32</v>
      </c>
      <c r="AJ18" s="60"/>
      <c r="AK18" s="60">
        <f t="shared" si="1"/>
        <v>0</v>
      </c>
      <c r="AL18" s="83"/>
      <c r="AM18" s="60">
        <v>0.24000000000000002</v>
      </c>
      <c r="AN18" s="60"/>
      <c r="AO18" s="175">
        <f t="shared" si="2"/>
        <v>0</v>
      </c>
      <c r="AP18" s="186"/>
      <c r="AQ18" s="240">
        <f t="shared" si="5"/>
        <v>1</v>
      </c>
      <c r="AR18" s="241">
        <f t="shared" si="6"/>
        <v>0.44</v>
      </c>
      <c r="AS18" s="241">
        <f t="shared" si="3"/>
        <v>0.44</v>
      </c>
      <c r="AT18" s="244">
        <f t="shared" si="7"/>
        <v>1</v>
      </c>
      <c r="AU18" s="244">
        <f t="shared" si="8"/>
        <v>0.44</v>
      </c>
      <c r="AV18" s="250">
        <f t="shared" si="9"/>
        <v>0.44</v>
      </c>
    </row>
    <row r="19" spans="2:48" s="66" customFormat="1" ht="56.25">
      <c r="B19" s="109"/>
      <c r="C19" s="109"/>
      <c r="D19" s="64" t="s">
        <v>52</v>
      </c>
      <c r="E19" s="106"/>
      <c r="F19" s="109"/>
      <c r="G19" s="93" t="s">
        <v>150</v>
      </c>
      <c r="H19" s="57">
        <v>44593</v>
      </c>
      <c r="I19" s="57">
        <v>44926</v>
      </c>
      <c r="J19" s="68" t="s">
        <v>146</v>
      </c>
      <c r="K19" s="148"/>
      <c r="L19" s="210"/>
      <c r="M19" s="211"/>
      <c r="N19" s="223"/>
      <c r="O19" s="186"/>
      <c r="P19" s="210"/>
      <c r="Q19" s="211"/>
      <c r="R19" s="223"/>
      <c r="S19" s="186"/>
      <c r="T19" s="210"/>
      <c r="U19" s="211"/>
      <c r="V19" s="223"/>
      <c r="W19" s="161"/>
      <c r="X19" s="200"/>
      <c r="Y19" s="200"/>
      <c r="Z19" s="216"/>
      <c r="AA19" s="174">
        <v>0.1333</v>
      </c>
      <c r="AB19" s="60">
        <v>0.1333</v>
      </c>
      <c r="AC19" s="60">
        <f t="shared" si="4"/>
        <v>1</v>
      </c>
      <c r="AD19" s="83"/>
      <c r="AE19" s="61">
        <v>0.25</v>
      </c>
      <c r="AF19" s="61">
        <v>0.35</v>
      </c>
      <c r="AG19" s="61">
        <f t="shared" si="0"/>
        <v>1.4</v>
      </c>
      <c r="AH19" s="83"/>
      <c r="AI19" s="61">
        <v>0.25</v>
      </c>
      <c r="AJ19" s="61"/>
      <c r="AK19" s="60">
        <f t="shared" si="1"/>
        <v>0</v>
      </c>
      <c r="AL19" s="83"/>
      <c r="AM19" s="60">
        <v>0.36670000000000003</v>
      </c>
      <c r="AN19" s="60"/>
      <c r="AO19" s="175">
        <f t="shared" si="2"/>
        <v>0</v>
      </c>
      <c r="AP19" s="186"/>
      <c r="AQ19" s="240">
        <f t="shared" si="5"/>
        <v>1</v>
      </c>
      <c r="AR19" s="241">
        <f t="shared" si="6"/>
        <v>0.48329999999999995</v>
      </c>
      <c r="AS19" s="241">
        <f t="shared" si="3"/>
        <v>0.48329999999999995</v>
      </c>
      <c r="AT19" s="244">
        <f t="shared" si="7"/>
        <v>1</v>
      </c>
      <c r="AU19" s="244">
        <f t="shared" si="8"/>
        <v>0.48329999999999995</v>
      </c>
      <c r="AV19" s="250">
        <f t="shared" si="9"/>
        <v>0.48329999999999995</v>
      </c>
    </row>
    <row r="20" spans="2:48" s="66" customFormat="1" ht="67.5">
      <c r="B20" s="93" t="s">
        <v>46</v>
      </c>
      <c r="C20" s="93" t="s">
        <v>58</v>
      </c>
      <c r="D20" s="64" t="s">
        <v>52</v>
      </c>
      <c r="E20" s="104"/>
      <c r="F20" s="93" t="s">
        <v>57</v>
      </c>
      <c r="G20" s="93" t="s">
        <v>55</v>
      </c>
      <c r="H20" s="57">
        <v>44593</v>
      </c>
      <c r="I20" s="57">
        <v>44926</v>
      </c>
      <c r="J20" s="68" t="s">
        <v>151</v>
      </c>
      <c r="K20" s="149"/>
      <c r="L20" s="201">
        <v>892616000</v>
      </c>
      <c r="M20" s="202">
        <f>+N20-L20</f>
        <v>0</v>
      </c>
      <c r="N20" s="217">
        <v>892616000</v>
      </c>
      <c r="O20" s="186"/>
      <c r="P20" s="201">
        <v>892616000</v>
      </c>
      <c r="Q20" s="202">
        <f>+R20-P20</f>
        <v>0</v>
      </c>
      <c r="R20" s="217">
        <v>892616000</v>
      </c>
      <c r="S20" s="186"/>
      <c r="T20" s="201">
        <v>892616000</v>
      </c>
      <c r="U20" s="202"/>
      <c r="V20" s="217"/>
      <c r="W20" s="161"/>
      <c r="X20" s="202"/>
      <c r="Y20" s="202"/>
      <c r="Z20" s="217"/>
      <c r="AA20" s="174">
        <v>0.2</v>
      </c>
      <c r="AB20" s="60">
        <v>0.2</v>
      </c>
      <c r="AC20" s="60">
        <f t="shared" si="4"/>
        <v>1</v>
      </c>
      <c r="AD20" s="83"/>
      <c r="AE20" s="61">
        <v>0.30000000000000004</v>
      </c>
      <c r="AF20" s="61">
        <v>0.3</v>
      </c>
      <c r="AG20" s="61">
        <f t="shared" si="0"/>
        <v>0.99999999999999978</v>
      </c>
      <c r="AH20" s="83"/>
      <c r="AI20" s="61">
        <v>0.30000000000000004</v>
      </c>
      <c r="AJ20" s="61"/>
      <c r="AK20" s="60">
        <f t="shared" si="1"/>
        <v>0</v>
      </c>
      <c r="AL20" s="83"/>
      <c r="AM20" s="60">
        <v>0.2</v>
      </c>
      <c r="AN20" s="60"/>
      <c r="AO20" s="175">
        <f t="shared" si="2"/>
        <v>0</v>
      </c>
      <c r="AP20" s="186"/>
      <c r="AQ20" s="240">
        <f t="shared" si="5"/>
        <v>1</v>
      </c>
      <c r="AR20" s="241">
        <f t="shared" si="6"/>
        <v>0.5</v>
      </c>
      <c r="AS20" s="241">
        <f t="shared" si="3"/>
        <v>0.5</v>
      </c>
      <c r="AT20" s="244">
        <f t="shared" si="7"/>
        <v>1</v>
      </c>
      <c r="AU20" s="244">
        <f t="shared" si="8"/>
        <v>0.5</v>
      </c>
      <c r="AV20" s="250">
        <f t="shared" si="9"/>
        <v>0.5</v>
      </c>
    </row>
    <row r="21" spans="2:48" s="66" customFormat="1" ht="94.5" customHeight="1">
      <c r="B21" s="93" t="s">
        <v>65</v>
      </c>
      <c r="C21" s="93" t="s">
        <v>66</v>
      </c>
      <c r="D21" s="103" t="s">
        <v>59</v>
      </c>
      <c r="E21" s="107" t="s">
        <v>60</v>
      </c>
      <c r="F21" s="93" t="s">
        <v>74</v>
      </c>
      <c r="G21" s="93" t="s">
        <v>61</v>
      </c>
      <c r="H21" s="57">
        <v>44562</v>
      </c>
      <c r="I21" s="57">
        <v>44926</v>
      </c>
      <c r="J21" s="68" t="s">
        <v>180</v>
      </c>
      <c r="K21" s="150" t="s">
        <v>68</v>
      </c>
      <c r="L21" s="201">
        <v>2965836000</v>
      </c>
      <c r="M21" s="202">
        <f>+N21-L21</f>
        <v>0</v>
      </c>
      <c r="N21" s="217">
        <v>2965836000</v>
      </c>
      <c r="O21" s="186"/>
      <c r="P21" s="201">
        <v>2965836000</v>
      </c>
      <c r="Q21" s="202">
        <f>+R21-P21</f>
        <v>0</v>
      </c>
      <c r="R21" s="217">
        <v>2965836000</v>
      </c>
      <c r="S21" s="186"/>
      <c r="T21" s="201">
        <v>2965836000</v>
      </c>
      <c r="U21" s="202"/>
      <c r="V21" s="217"/>
      <c r="W21" s="161"/>
      <c r="X21" s="202"/>
      <c r="Y21" s="202"/>
      <c r="Z21" s="217"/>
      <c r="AA21" s="174">
        <v>0.21000000000000002</v>
      </c>
      <c r="AB21" s="60">
        <v>0.21000000000000002</v>
      </c>
      <c r="AC21" s="60">
        <f t="shared" si="4"/>
        <v>1</v>
      </c>
      <c r="AD21" s="83"/>
      <c r="AE21" s="61">
        <v>0.29000000000000004</v>
      </c>
      <c r="AF21" s="61">
        <v>0.28999999999999998</v>
      </c>
      <c r="AG21" s="61">
        <f t="shared" si="0"/>
        <v>0.99999999999999978</v>
      </c>
      <c r="AH21" s="83"/>
      <c r="AI21" s="61">
        <v>0.21000000000000002</v>
      </c>
      <c r="AJ21" s="61"/>
      <c r="AK21" s="60">
        <f t="shared" si="1"/>
        <v>0</v>
      </c>
      <c r="AL21" s="83"/>
      <c r="AM21" s="60">
        <v>0.29000000000000004</v>
      </c>
      <c r="AN21" s="60"/>
      <c r="AO21" s="175">
        <f t="shared" si="2"/>
        <v>0</v>
      </c>
      <c r="AP21" s="186"/>
      <c r="AQ21" s="240">
        <f t="shared" si="5"/>
        <v>1</v>
      </c>
      <c r="AR21" s="241">
        <f t="shared" si="6"/>
        <v>0.5</v>
      </c>
      <c r="AS21" s="241">
        <f t="shared" si="3"/>
        <v>0.5</v>
      </c>
      <c r="AT21" s="244">
        <f t="shared" si="7"/>
        <v>1</v>
      </c>
      <c r="AU21" s="244">
        <f t="shared" si="8"/>
        <v>0.5</v>
      </c>
      <c r="AV21" s="250">
        <f t="shared" si="9"/>
        <v>0.5</v>
      </c>
    </row>
    <row r="22" spans="2:48" s="66" customFormat="1" ht="67.5">
      <c r="B22" s="93" t="s">
        <v>65</v>
      </c>
      <c r="C22" s="93" t="s">
        <v>66</v>
      </c>
      <c r="D22" s="104"/>
      <c r="E22" s="109"/>
      <c r="F22" s="93" t="s">
        <v>75</v>
      </c>
      <c r="G22" s="93" t="s">
        <v>62</v>
      </c>
      <c r="H22" s="57">
        <v>44593</v>
      </c>
      <c r="I22" s="57">
        <v>44926</v>
      </c>
      <c r="J22" s="68" t="s">
        <v>63</v>
      </c>
      <c r="K22" s="151"/>
      <c r="L22" s="201">
        <v>1363125000</v>
      </c>
      <c r="M22" s="202">
        <f>+N22-L22</f>
        <v>0</v>
      </c>
      <c r="N22" s="217">
        <v>1363125000</v>
      </c>
      <c r="O22" s="186"/>
      <c r="P22" s="201">
        <v>1363125000</v>
      </c>
      <c r="Q22" s="202">
        <f>+R22-P22</f>
        <v>0</v>
      </c>
      <c r="R22" s="217">
        <v>1363125000</v>
      </c>
      <c r="S22" s="186"/>
      <c r="T22" s="201">
        <v>1363125000</v>
      </c>
      <c r="U22" s="202"/>
      <c r="V22" s="217"/>
      <c r="W22" s="161"/>
      <c r="X22" s="202"/>
      <c r="Y22" s="202"/>
      <c r="Z22" s="217"/>
      <c r="AA22" s="174">
        <v>0.16999999999999998</v>
      </c>
      <c r="AB22" s="60">
        <v>0.23080000000000001</v>
      </c>
      <c r="AC22" s="60">
        <f t="shared" si="4"/>
        <v>1.3576470588235297</v>
      </c>
      <c r="AD22" s="83"/>
      <c r="AE22" s="61">
        <v>0.25</v>
      </c>
      <c r="AF22" s="61">
        <v>0.26229999999999998</v>
      </c>
      <c r="AG22" s="61">
        <f t="shared" si="0"/>
        <v>1.0491999999999999</v>
      </c>
      <c r="AH22" s="83"/>
      <c r="AI22" s="61">
        <v>0.25</v>
      </c>
      <c r="AJ22" s="61"/>
      <c r="AK22" s="60">
        <f t="shared" si="1"/>
        <v>0</v>
      </c>
      <c r="AL22" s="83"/>
      <c r="AM22" s="60">
        <v>0.33</v>
      </c>
      <c r="AN22" s="60"/>
      <c r="AO22" s="175">
        <f t="shared" si="2"/>
        <v>0</v>
      </c>
      <c r="AP22" s="186"/>
      <c r="AQ22" s="240">
        <f t="shared" si="5"/>
        <v>1</v>
      </c>
      <c r="AR22" s="241">
        <f t="shared" si="6"/>
        <v>0.49309999999999998</v>
      </c>
      <c r="AS22" s="241">
        <f t="shared" si="3"/>
        <v>0.49309999999999998</v>
      </c>
      <c r="AT22" s="244">
        <f t="shared" si="7"/>
        <v>1</v>
      </c>
      <c r="AU22" s="244">
        <f t="shared" si="8"/>
        <v>0.49309999999999998</v>
      </c>
      <c r="AV22" s="250">
        <f t="shared" si="9"/>
        <v>0.49309999999999998</v>
      </c>
    </row>
    <row r="23" spans="2:48" s="66" customFormat="1" ht="90" customHeight="1">
      <c r="B23" s="107" t="s">
        <v>44</v>
      </c>
      <c r="C23" s="107" t="s">
        <v>67</v>
      </c>
      <c r="D23" s="103" t="s">
        <v>64</v>
      </c>
      <c r="E23" s="109"/>
      <c r="F23" s="107" t="s">
        <v>76</v>
      </c>
      <c r="G23" s="93" t="s">
        <v>155</v>
      </c>
      <c r="H23" s="57">
        <v>44562</v>
      </c>
      <c r="I23" s="57">
        <v>44926</v>
      </c>
      <c r="J23" s="68" t="s">
        <v>152</v>
      </c>
      <c r="K23" s="151"/>
      <c r="L23" s="210">
        <v>662642000</v>
      </c>
      <c r="M23" s="211">
        <f>+N23-L23</f>
        <v>0</v>
      </c>
      <c r="N23" s="223">
        <v>662642000</v>
      </c>
      <c r="O23" s="186"/>
      <c r="P23" s="210">
        <v>662642000</v>
      </c>
      <c r="Q23" s="211">
        <f>+R23-P23</f>
        <v>0</v>
      </c>
      <c r="R23" s="223">
        <v>662642000</v>
      </c>
      <c r="S23" s="186"/>
      <c r="T23" s="210">
        <v>662642000</v>
      </c>
      <c r="U23" s="211"/>
      <c r="V23" s="223"/>
      <c r="W23" s="161"/>
      <c r="X23" s="198"/>
      <c r="Y23" s="198"/>
      <c r="Z23" s="214"/>
      <c r="AA23" s="174">
        <v>0.28999999999999998</v>
      </c>
      <c r="AB23" s="60">
        <v>0.28999999999999998</v>
      </c>
      <c r="AC23" s="60">
        <f t="shared" si="4"/>
        <v>1</v>
      </c>
      <c r="AD23" s="83"/>
      <c r="AE23" s="61">
        <v>0.3175</v>
      </c>
      <c r="AF23" s="61">
        <v>0.3175</v>
      </c>
      <c r="AG23" s="61">
        <f t="shared" si="0"/>
        <v>1</v>
      </c>
      <c r="AH23" s="83"/>
      <c r="AI23" s="61">
        <v>0.16750000000000001</v>
      </c>
      <c r="AJ23" s="61"/>
      <c r="AK23" s="60">
        <f t="shared" si="1"/>
        <v>0</v>
      </c>
      <c r="AL23" s="83"/>
      <c r="AM23" s="60">
        <v>0.22500000000000001</v>
      </c>
      <c r="AN23" s="60"/>
      <c r="AO23" s="175">
        <f t="shared" si="2"/>
        <v>0</v>
      </c>
      <c r="AP23" s="186"/>
      <c r="AQ23" s="240">
        <f t="shared" si="5"/>
        <v>0.99999999999999989</v>
      </c>
      <c r="AR23" s="241">
        <f t="shared" si="6"/>
        <v>0.60749999999999993</v>
      </c>
      <c r="AS23" s="241">
        <f t="shared" si="3"/>
        <v>0.60750000000000004</v>
      </c>
      <c r="AT23" s="244">
        <f t="shared" si="7"/>
        <v>0.99999999999999989</v>
      </c>
      <c r="AU23" s="244">
        <f t="shared" si="8"/>
        <v>0.60749999999999993</v>
      </c>
      <c r="AV23" s="250">
        <f t="shared" si="9"/>
        <v>0.60750000000000004</v>
      </c>
    </row>
    <row r="24" spans="2:48" s="66" customFormat="1" ht="90" customHeight="1">
      <c r="B24" s="109"/>
      <c r="C24" s="109"/>
      <c r="D24" s="106"/>
      <c r="E24" s="109"/>
      <c r="F24" s="109"/>
      <c r="G24" s="93" t="s">
        <v>156</v>
      </c>
      <c r="H24" s="57">
        <v>44562</v>
      </c>
      <c r="I24" s="57">
        <v>44926</v>
      </c>
      <c r="J24" s="68" t="s">
        <v>153</v>
      </c>
      <c r="K24" s="151"/>
      <c r="L24" s="210"/>
      <c r="M24" s="211"/>
      <c r="N24" s="223"/>
      <c r="O24" s="186"/>
      <c r="P24" s="210"/>
      <c r="Q24" s="211"/>
      <c r="R24" s="223"/>
      <c r="S24" s="186"/>
      <c r="T24" s="210"/>
      <c r="U24" s="211"/>
      <c r="V24" s="223"/>
      <c r="W24" s="161"/>
      <c r="X24" s="200"/>
      <c r="Y24" s="200"/>
      <c r="Z24" s="216"/>
      <c r="AA24" s="174">
        <v>0.1875</v>
      </c>
      <c r="AB24" s="60">
        <v>0.1875</v>
      </c>
      <c r="AC24" s="60">
        <f t="shared" si="4"/>
        <v>1</v>
      </c>
      <c r="AD24" s="83"/>
      <c r="AE24" s="61">
        <v>0.19499999999999998</v>
      </c>
      <c r="AF24" s="61">
        <v>0.1825</v>
      </c>
      <c r="AG24" s="61">
        <f t="shared" si="0"/>
        <v>0.93589743589743601</v>
      </c>
      <c r="AH24" s="83"/>
      <c r="AI24" s="61">
        <v>0.16249999999999998</v>
      </c>
      <c r="AJ24" s="61"/>
      <c r="AK24" s="60">
        <f t="shared" si="1"/>
        <v>0</v>
      </c>
      <c r="AL24" s="83"/>
      <c r="AM24" s="60">
        <v>0.45500000000000002</v>
      </c>
      <c r="AN24" s="60"/>
      <c r="AO24" s="175">
        <f t="shared" si="2"/>
        <v>0</v>
      </c>
      <c r="AP24" s="186"/>
      <c r="AQ24" s="240">
        <f t="shared" si="5"/>
        <v>1</v>
      </c>
      <c r="AR24" s="241">
        <f t="shared" si="6"/>
        <v>0.37</v>
      </c>
      <c r="AS24" s="241">
        <f t="shared" si="3"/>
        <v>0.37</v>
      </c>
      <c r="AT24" s="244">
        <f t="shared" si="7"/>
        <v>1</v>
      </c>
      <c r="AU24" s="244">
        <f t="shared" si="8"/>
        <v>0.37</v>
      </c>
      <c r="AV24" s="250">
        <f t="shared" si="9"/>
        <v>0.37</v>
      </c>
    </row>
    <row r="25" spans="2:48" s="66" customFormat="1" ht="39.75" customHeight="1">
      <c r="B25" s="108"/>
      <c r="C25" s="108"/>
      <c r="D25" s="104"/>
      <c r="E25" s="108"/>
      <c r="F25" s="108"/>
      <c r="G25" s="71" t="s">
        <v>157</v>
      </c>
      <c r="H25" s="57">
        <v>44562</v>
      </c>
      <c r="I25" s="57">
        <v>44926</v>
      </c>
      <c r="J25" s="68" t="s">
        <v>154</v>
      </c>
      <c r="K25" s="152"/>
      <c r="L25" s="210"/>
      <c r="M25" s="211"/>
      <c r="N25" s="223"/>
      <c r="O25" s="186"/>
      <c r="P25" s="210"/>
      <c r="Q25" s="211"/>
      <c r="R25" s="223"/>
      <c r="S25" s="186"/>
      <c r="T25" s="210"/>
      <c r="U25" s="211"/>
      <c r="V25" s="223"/>
      <c r="W25" s="161"/>
      <c r="X25" s="199"/>
      <c r="Y25" s="199"/>
      <c r="Z25" s="215"/>
      <c r="AA25" s="174">
        <v>0</v>
      </c>
      <c r="AB25" s="60">
        <v>0</v>
      </c>
      <c r="AC25" s="60">
        <v>0</v>
      </c>
      <c r="AD25" s="83"/>
      <c r="AE25" s="61">
        <v>0.44330000000000003</v>
      </c>
      <c r="AF25" s="61">
        <f>43.33%-AB25</f>
        <v>0.43329999999999996</v>
      </c>
      <c r="AG25" s="61">
        <f t="shared" si="0"/>
        <v>0.97744191292578375</v>
      </c>
      <c r="AH25" s="83"/>
      <c r="AI25" s="61">
        <v>0.44330000000000003</v>
      </c>
      <c r="AJ25" s="61"/>
      <c r="AK25" s="60">
        <f t="shared" si="1"/>
        <v>0</v>
      </c>
      <c r="AL25" s="83"/>
      <c r="AM25" s="60">
        <v>0.1134</v>
      </c>
      <c r="AN25" s="60"/>
      <c r="AO25" s="175">
        <f t="shared" si="2"/>
        <v>0</v>
      </c>
      <c r="AP25" s="186"/>
      <c r="AQ25" s="240">
        <f t="shared" si="5"/>
        <v>1</v>
      </c>
      <c r="AR25" s="241">
        <f t="shared" si="6"/>
        <v>0.43329999999999996</v>
      </c>
      <c r="AS25" s="241">
        <f t="shared" si="3"/>
        <v>0.43329999999999996</v>
      </c>
      <c r="AT25" s="244">
        <f t="shared" si="7"/>
        <v>1</v>
      </c>
      <c r="AU25" s="244">
        <f t="shared" si="8"/>
        <v>0.43329999999999996</v>
      </c>
      <c r="AV25" s="250">
        <f t="shared" si="9"/>
        <v>0.43329999999999996</v>
      </c>
    </row>
    <row r="26" spans="2:48" s="66" customFormat="1" ht="44.25" customHeight="1">
      <c r="B26" s="107" t="s">
        <v>80</v>
      </c>
      <c r="C26" s="107" t="s">
        <v>114</v>
      </c>
      <c r="D26" s="107" t="s">
        <v>113</v>
      </c>
      <c r="E26" s="107" t="s">
        <v>108</v>
      </c>
      <c r="F26" s="71" t="s">
        <v>109</v>
      </c>
      <c r="G26" s="93" t="s">
        <v>106</v>
      </c>
      <c r="H26" s="57">
        <v>44593</v>
      </c>
      <c r="I26" s="57">
        <v>44926</v>
      </c>
      <c r="J26" s="58" t="s">
        <v>169</v>
      </c>
      <c r="K26" s="150" t="s">
        <v>115</v>
      </c>
      <c r="L26" s="203">
        <v>392338000</v>
      </c>
      <c r="M26" s="204">
        <f>+N26-L26</f>
        <v>0</v>
      </c>
      <c r="N26" s="218">
        <v>392338000</v>
      </c>
      <c r="O26" s="186"/>
      <c r="P26" s="203">
        <v>392338000</v>
      </c>
      <c r="Q26" s="204">
        <f>+R26-P26</f>
        <v>0</v>
      </c>
      <c r="R26" s="218">
        <v>392338000</v>
      </c>
      <c r="S26" s="186"/>
      <c r="T26" s="203">
        <v>392338000</v>
      </c>
      <c r="U26" s="204"/>
      <c r="V26" s="218"/>
      <c r="W26" s="161"/>
      <c r="X26" s="204"/>
      <c r="Y26" s="204"/>
      <c r="Z26" s="218"/>
      <c r="AA26" s="174">
        <v>0.18179999999999999</v>
      </c>
      <c r="AB26" s="60">
        <v>0.18179999999999999</v>
      </c>
      <c r="AC26" s="60">
        <f t="shared" si="4"/>
        <v>1</v>
      </c>
      <c r="AD26" s="83"/>
      <c r="AE26" s="61">
        <v>0.2727</v>
      </c>
      <c r="AF26" s="61">
        <v>0.26819999999999999</v>
      </c>
      <c r="AG26" s="61">
        <f t="shared" si="0"/>
        <v>0.98349834983498352</v>
      </c>
      <c r="AH26" s="83"/>
      <c r="AI26" s="61">
        <v>0.2727</v>
      </c>
      <c r="AJ26" s="61"/>
      <c r="AK26" s="60">
        <f t="shared" si="1"/>
        <v>0</v>
      </c>
      <c r="AL26" s="83"/>
      <c r="AM26" s="60">
        <v>0.27279999999999999</v>
      </c>
      <c r="AN26" s="60"/>
      <c r="AO26" s="175">
        <f t="shared" si="2"/>
        <v>0</v>
      </c>
      <c r="AP26" s="186"/>
      <c r="AQ26" s="240">
        <f t="shared" si="5"/>
        <v>1</v>
      </c>
      <c r="AR26" s="241">
        <f t="shared" si="6"/>
        <v>0.44999999999999996</v>
      </c>
      <c r="AS26" s="241">
        <f t="shared" si="3"/>
        <v>0.44999999999999996</v>
      </c>
      <c r="AT26" s="244">
        <f t="shared" si="7"/>
        <v>1</v>
      </c>
      <c r="AU26" s="244">
        <f t="shared" si="8"/>
        <v>0.44999999999999996</v>
      </c>
      <c r="AV26" s="250">
        <f t="shared" si="9"/>
        <v>0.44999999999999996</v>
      </c>
    </row>
    <row r="27" spans="2:48" s="66" customFormat="1" ht="56.25" customHeight="1">
      <c r="B27" s="109"/>
      <c r="C27" s="109"/>
      <c r="D27" s="109"/>
      <c r="E27" s="109"/>
      <c r="F27" s="71" t="s">
        <v>110</v>
      </c>
      <c r="G27" s="93" t="s">
        <v>171</v>
      </c>
      <c r="H27" s="57">
        <v>44593</v>
      </c>
      <c r="I27" s="57">
        <v>44926</v>
      </c>
      <c r="J27" s="58" t="s">
        <v>170</v>
      </c>
      <c r="K27" s="151"/>
      <c r="L27" s="203">
        <v>33750000</v>
      </c>
      <c r="M27" s="204">
        <f t="shared" ref="M27:M48" si="10">+N27-L27</f>
        <v>0</v>
      </c>
      <c r="N27" s="218">
        <v>33750000</v>
      </c>
      <c r="O27" s="186"/>
      <c r="P27" s="203">
        <v>33750000</v>
      </c>
      <c r="Q27" s="204">
        <f t="shared" ref="Q27:Q48" si="11">+R27-P27</f>
        <v>-8950000</v>
      </c>
      <c r="R27" s="218">
        <v>24800000</v>
      </c>
      <c r="S27" s="186"/>
      <c r="T27" s="203">
        <v>24800000</v>
      </c>
      <c r="U27" s="204"/>
      <c r="V27" s="218"/>
      <c r="W27" s="161"/>
      <c r="X27" s="204"/>
      <c r="Y27" s="204"/>
      <c r="Z27" s="218"/>
      <c r="AA27" s="174">
        <v>0.20829999999999999</v>
      </c>
      <c r="AB27" s="60">
        <v>0.20830000000000001</v>
      </c>
      <c r="AC27" s="60">
        <f t="shared" si="4"/>
        <v>1.0000000000000002</v>
      </c>
      <c r="AD27" s="83"/>
      <c r="AE27" s="61">
        <v>0.29159999999999997</v>
      </c>
      <c r="AF27" s="61">
        <v>0</v>
      </c>
      <c r="AG27" s="61">
        <f t="shared" si="0"/>
        <v>0</v>
      </c>
      <c r="AH27" s="83"/>
      <c r="AI27" s="61">
        <v>0.20829999999999999</v>
      </c>
      <c r="AJ27" s="61"/>
      <c r="AK27" s="60">
        <f t="shared" si="1"/>
        <v>0</v>
      </c>
      <c r="AL27" s="83"/>
      <c r="AM27" s="60">
        <v>0.2918</v>
      </c>
      <c r="AN27" s="60"/>
      <c r="AO27" s="175">
        <f t="shared" si="2"/>
        <v>0</v>
      </c>
      <c r="AP27" s="186"/>
      <c r="AQ27" s="240">
        <f t="shared" si="5"/>
        <v>1</v>
      </c>
      <c r="AR27" s="241">
        <f t="shared" si="6"/>
        <v>0.20830000000000001</v>
      </c>
      <c r="AS27" s="241">
        <f t="shared" si="3"/>
        <v>0.20830000000000001</v>
      </c>
      <c r="AT27" s="244">
        <f t="shared" si="7"/>
        <v>1</v>
      </c>
      <c r="AU27" s="244">
        <f t="shared" si="8"/>
        <v>0.20830000000000001</v>
      </c>
      <c r="AV27" s="250">
        <f t="shared" si="9"/>
        <v>0.20830000000000001</v>
      </c>
    </row>
    <row r="28" spans="2:48" s="66" customFormat="1" ht="33.75" customHeight="1">
      <c r="B28" s="109"/>
      <c r="C28" s="109"/>
      <c r="D28" s="109"/>
      <c r="E28" s="109"/>
      <c r="F28" s="71" t="s">
        <v>111</v>
      </c>
      <c r="G28" s="93" t="s">
        <v>173</v>
      </c>
      <c r="H28" s="57">
        <v>44593</v>
      </c>
      <c r="I28" s="57">
        <v>44926</v>
      </c>
      <c r="J28" s="58" t="s">
        <v>172</v>
      </c>
      <c r="K28" s="151"/>
      <c r="L28" s="203">
        <v>3467240500</v>
      </c>
      <c r="M28" s="204">
        <f t="shared" si="10"/>
        <v>-1350000</v>
      </c>
      <c r="N28" s="218">
        <v>3465890500</v>
      </c>
      <c r="O28" s="186"/>
      <c r="P28" s="203">
        <v>3465890500</v>
      </c>
      <c r="Q28" s="204">
        <f t="shared" si="11"/>
        <v>8950000</v>
      </c>
      <c r="R28" s="218">
        <v>3474840500</v>
      </c>
      <c r="S28" s="186"/>
      <c r="T28" s="203">
        <v>3474840500</v>
      </c>
      <c r="U28" s="204"/>
      <c r="V28" s="218"/>
      <c r="W28" s="161"/>
      <c r="X28" s="204"/>
      <c r="Y28" s="204"/>
      <c r="Z28" s="218"/>
      <c r="AA28" s="174">
        <v>0.11613333333333332</v>
      </c>
      <c r="AB28" s="60">
        <v>0.11613329999999999</v>
      </c>
      <c r="AC28" s="60">
        <f t="shared" si="4"/>
        <v>0.99999971297359358</v>
      </c>
      <c r="AD28" s="83"/>
      <c r="AE28" s="61">
        <v>0.33529999999999999</v>
      </c>
      <c r="AF28" s="61">
        <v>0.33526670000000003</v>
      </c>
      <c r="AG28" s="61">
        <f t="shared" si="0"/>
        <v>0.99990068595287818</v>
      </c>
      <c r="AH28" s="83"/>
      <c r="AI28" s="61">
        <v>0.21309999999999998</v>
      </c>
      <c r="AJ28" s="61"/>
      <c r="AK28" s="60">
        <f t="shared" si="1"/>
        <v>0</v>
      </c>
      <c r="AL28" s="83"/>
      <c r="AM28" s="60">
        <v>0.33546666666666669</v>
      </c>
      <c r="AN28" s="60"/>
      <c r="AO28" s="175">
        <f t="shared" si="2"/>
        <v>0</v>
      </c>
      <c r="AP28" s="186"/>
      <c r="AQ28" s="240">
        <f t="shared" si="5"/>
        <v>1</v>
      </c>
      <c r="AR28" s="241">
        <f t="shared" si="6"/>
        <v>0.45140000000000002</v>
      </c>
      <c r="AS28" s="241">
        <f t="shared" si="3"/>
        <v>0.45140000000000002</v>
      </c>
      <c r="AT28" s="244">
        <f t="shared" si="7"/>
        <v>1</v>
      </c>
      <c r="AU28" s="244">
        <f t="shared" si="8"/>
        <v>0.45140000000000002</v>
      </c>
      <c r="AV28" s="250">
        <f t="shared" si="9"/>
        <v>0.45140000000000002</v>
      </c>
    </row>
    <row r="29" spans="2:48" s="66" customFormat="1" ht="56.25">
      <c r="B29" s="108"/>
      <c r="C29" s="108"/>
      <c r="D29" s="108"/>
      <c r="E29" s="108"/>
      <c r="F29" s="71" t="s">
        <v>112</v>
      </c>
      <c r="G29" s="93" t="s">
        <v>107</v>
      </c>
      <c r="H29" s="57">
        <v>44621</v>
      </c>
      <c r="I29" s="57">
        <v>44926</v>
      </c>
      <c r="J29" s="58" t="s">
        <v>174</v>
      </c>
      <c r="K29" s="152"/>
      <c r="L29" s="203">
        <v>894626500</v>
      </c>
      <c r="M29" s="204">
        <f t="shared" si="10"/>
        <v>1350000</v>
      </c>
      <c r="N29" s="218">
        <v>895976500</v>
      </c>
      <c r="O29" s="186"/>
      <c r="P29" s="203">
        <v>895976500</v>
      </c>
      <c r="Q29" s="204">
        <f t="shared" si="11"/>
        <v>0</v>
      </c>
      <c r="R29" s="218">
        <v>895976500</v>
      </c>
      <c r="S29" s="186"/>
      <c r="T29" s="203">
        <v>895976500</v>
      </c>
      <c r="U29" s="204"/>
      <c r="V29" s="218"/>
      <c r="W29" s="161"/>
      <c r="X29" s="204"/>
      <c r="Y29" s="204"/>
      <c r="Z29" s="218"/>
      <c r="AA29" s="174">
        <v>0.25</v>
      </c>
      <c r="AB29" s="60">
        <v>0.25</v>
      </c>
      <c r="AC29" s="60">
        <f t="shared" si="4"/>
        <v>1</v>
      </c>
      <c r="AD29" s="83"/>
      <c r="AE29" s="61">
        <v>0.25</v>
      </c>
      <c r="AF29" s="61">
        <v>0.25</v>
      </c>
      <c r="AG29" s="61">
        <f t="shared" si="0"/>
        <v>1</v>
      </c>
      <c r="AH29" s="83"/>
      <c r="AI29" s="61">
        <v>0.25</v>
      </c>
      <c r="AJ29" s="61"/>
      <c r="AK29" s="60">
        <f t="shared" si="1"/>
        <v>0</v>
      </c>
      <c r="AL29" s="83"/>
      <c r="AM29" s="60">
        <v>0.25</v>
      </c>
      <c r="AN29" s="60"/>
      <c r="AO29" s="175">
        <f t="shared" si="2"/>
        <v>0</v>
      </c>
      <c r="AP29" s="186"/>
      <c r="AQ29" s="240">
        <f t="shared" si="5"/>
        <v>1</v>
      </c>
      <c r="AR29" s="241">
        <f t="shared" si="6"/>
        <v>0.5</v>
      </c>
      <c r="AS29" s="241">
        <f t="shared" si="3"/>
        <v>0.5</v>
      </c>
      <c r="AT29" s="244">
        <f t="shared" si="7"/>
        <v>1</v>
      </c>
      <c r="AU29" s="244">
        <f t="shared" si="8"/>
        <v>0.5</v>
      </c>
      <c r="AV29" s="250">
        <f t="shared" si="9"/>
        <v>0.5</v>
      </c>
    </row>
    <row r="30" spans="2:48" s="66" customFormat="1" ht="48.75" customHeight="1">
      <c r="B30" s="107" t="s">
        <v>80</v>
      </c>
      <c r="C30" s="94" t="s">
        <v>128</v>
      </c>
      <c r="D30" s="95" t="s">
        <v>127</v>
      </c>
      <c r="E30" s="107" t="s">
        <v>121</v>
      </c>
      <c r="F30" s="97" t="s">
        <v>123</v>
      </c>
      <c r="G30" s="95" t="s">
        <v>120</v>
      </c>
      <c r="H30" s="57">
        <v>44562</v>
      </c>
      <c r="I30" s="57">
        <v>44864</v>
      </c>
      <c r="J30" s="58" t="s">
        <v>158</v>
      </c>
      <c r="K30" s="150" t="s">
        <v>131</v>
      </c>
      <c r="L30" s="206">
        <v>0</v>
      </c>
      <c r="M30" s="207">
        <f t="shared" si="10"/>
        <v>0</v>
      </c>
      <c r="N30" s="220">
        <v>0</v>
      </c>
      <c r="O30" s="186"/>
      <c r="P30" s="206">
        <v>0</v>
      </c>
      <c r="Q30" s="207">
        <f t="shared" si="11"/>
        <v>0</v>
      </c>
      <c r="R30" s="220">
        <v>0</v>
      </c>
      <c r="S30" s="186"/>
      <c r="T30" s="206">
        <v>0</v>
      </c>
      <c r="U30" s="207"/>
      <c r="V30" s="220"/>
      <c r="W30" s="161"/>
      <c r="X30" s="205"/>
      <c r="Y30" s="205"/>
      <c r="Z30" s="219"/>
      <c r="AA30" s="174">
        <v>0.70000000000000007</v>
      </c>
      <c r="AB30" s="60">
        <v>0.45</v>
      </c>
      <c r="AC30" s="60">
        <f t="shared" si="4"/>
        <v>0.64285714285714279</v>
      </c>
      <c r="AD30" s="83"/>
      <c r="AE30" s="61">
        <v>0.1</v>
      </c>
      <c r="AF30" s="61">
        <v>0.25</v>
      </c>
      <c r="AG30" s="61">
        <f t="shared" si="0"/>
        <v>2.5</v>
      </c>
      <c r="AH30" s="83"/>
      <c r="AI30" s="62">
        <v>0.1</v>
      </c>
      <c r="AJ30" s="62"/>
      <c r="AK30" s="60">
        <f t="shared" si="1"/>
        <v>0</v>
      </c>
      <c r="AL30" s="83"/>
      <c r="AM30" s="62">
        <v>0.1</v>
      </c>
      <c r="AN30" s="62"/>
      <c r="AO30" s="175">
        <f t="shared" si="2"/>
        <v>0</v>
      </c>
      <c r="AP30" s="186"/>
      <c r="AQ30" s="240">
        <f t="shared" si="5"/>
        <v>1</v>
      </c>
      <c r="AR30" s="241">
        <f t="shared" si="6"/>
        <v>0.7</v>
      </c>
      <c r="AS30" s="241">
        <f t="shared" si="3"/>
        <v>0.7</v>
      </c>
      <c r="AT30" s="244">
        <f t="shared" si="7"/>
        <v>1</v>
      </c>
      <c r="AU30" s="244">
        <f t="shared" si="8"/>
        <v>0.7</v>
      </c>
      <c r="AV30" s="250">
        <f t="shared" si="9"/>
        <v>0.7</v>
      </c>
    </row>
    <row r="31" spans="2:48" s="66" customFormat="1" ht="56.25">
      <c r="B31" s="109"/>
      <c r="C31" s="64" t="s">
        <v>129</v>
      </c>
      <c r="D31" s="93" t="s">
        <v>127</v>
      </c>
      <c r="E31" s="109"/>
      <c r="F31" s="72" t="s">
        <v>122</v>
      </c>
      <c r="G31" s="93" t="s">
        <v>160</v>
      </c>
      <c r="H31" s="57">
        <v>44621</v>
      </c>
      <c r="I31" s="57">
        <v>44926</v>
      </c>
      <c r="J31" s="58" t="s">
        <v>159</v>
      </c>
      <c r="K31" s="151"/>
      <c r="L31" s="206">
        <v>160000000</v>
      </c>
      <c r="M31" s="207">
        <f t="shared" si="10"/>
        <v>0</v>
      </c>
      <c r="N31" s="220">
        <v>160000000</v>
      </c>
      <c r="O31" s="186"/>
      <c r="P31" s="206">
        <v>160000000</v>
      </c>
      <c r="Q31" s="207">
        <f t="shared" si="11"/>
        <v>0</v>
      </c>
      <c r="R31" s="220">
        <v>160000000</v>
      </c>
      <c r="S31" s="186"/>
      <c r="T31" s="206">
        <v>160000000</v>
      </c>
      <c r="U31" s="207"/>
      <c r="V31" s="220"/>
      <c r="W31" s="161"/>
      <c r="X31" s="207"/>
      <c r="Y31" s="207"/>
      <c r="Z31" s="220"/>
      <c r="AA31" s="174">
        <v>0.13333333333333333</v>
      </c>
      <c r="AB31" s="60">
        <v>0.13333333333333333</v>
      </c>
      <c r="AC31" s="60">
        <f t="shared" si="4"/>
        <v>1</v>
      </c>
      <c r="AD31" s="83"/>
      <c r="AE31" s="61">
        <v>0.26</v>
      </c>
      <c r="AF31" s="61">
        <v>0.25996666666666668</v>
      </c>
      <c r="AG31" s="61">
        <f t="shared" si="0"/>
        <v>0.99987179487179489</v>
      </c>
      <c r="AH31" s="83"/>
      <c r="AI31" s="61">
        <v>0.34333333333333332</v>
      </c>
      <c r="AJ31" s="61"/>
      <c r="AK31" s="60">
        <f t="shared" si="1"/>
        <v>0</v>
      </c>
      <c r="AL31" s="83"/>
      <c r="AM31" s="60">
        <v>0.26333333333333331</v>
      </c>
      <c r="AN31" s="60"/>
      <c r="AO31" s="175">
        <f t="shared" si="2"/>
        <v>0</v>
      </c>
      <c r="AP31" s="186"/>
      <c r="AQ31" s="240">
        <f t="shared" si="5"/>
        <v>0.99999999999999989</v>
      </c>
      <c r="AR31" s="241">
        <f t="shared" si="6"/>
        <v>0.39329999999999998</v>
      </c>
      <c r="AS31" s="241">
        <f t="shared" si="3"/>
        <v>0.39330000000000004</v>
      </c>
      <c r="AT31" s="244">
        <f t="shared" si="7"/>
        <v>0.99999999999999989</v>
      </c>
      <c r="AU31" s="244">
        <f t="shared" si="8"/>
        <v>0.39329999999999998</v>
      </c>
      <c r="AV31" s="250">
        <f t="shared" si="9"/>
        <v>0.39330000000000004</v>
      </c>
    </row>
    <row r="32" spans="2:48" s="66" customFormat="1" ht="26.25" customHeight="1">
      <c r="B32" s="109"/>
      <c r="C32" s="107" t="s">
        <v>129</v>
      </c>
      <c r="D32" s="107" t="s">
        <v>119</v>
      </c>
      <c r="E32" s="109"/>
      <c r="F32" s="112" t="s">
        <v>124</v>
      </c>
      <c r="G32" s="93" t="s">
        <v>162</v>
      </c>
      <c r="H32" s="57">
        <v>44562</v>
      </c>
      <c r="I32" s="57">
        <v>44926</v>
      </c>
      <c r="J32" s="58" t="s">
        <v>161</v>
      </c>
      <c r="K32" s="151"/>
      <c r="L32" s="231">
        <v>1779917000</v>
      </c>
      <c r="M32" s="232">
        <f t="shared" si="10"/>
        <v>0</v>
      </c>
      <c r="N32" s="233">
        <v>1779917000</v>
      </c>
      <c r="O32" s="186"/>
      <c r="P32" s="231">
        <v>1779917000</v>
      </c>
      <c r="Q32" s="232">
        <f t="shared" si="11"/>
        <v>0</v>
      </c>
      <c r="R32" s="233">
        <v>1779917000</v>
      </c>
      <c r="S32" s="186"/>
      <c r="T32" s="231">
        <v>1779917000</v>
      </c>
      <c r="U32" s="232"/>
      <c r="V32" s="233"/>
      <c r="W32" s="161"/>
      <c r="X32" s="208"/>
      <c r="Y32" s="208"/>
      <c r="Z32" s="221"/>
      <c r="AA32" s="174">
        <v>0.32833333333333331</v>
      </c>
      <c r="AB32" s="60">
        <v>0.32833333333333331</v>
      </c>
      <c r="AC32" s="60">
        <f t="shared" si="4"/>
        <v>1</v>
      </c>
      <c r="AD32" s="83"/>
      <c r="AE32" s="62">
        <v>0.22200000000000003</v>
      </c>
      <c r="AF32" s="62">
        <v>0.1886666666666667</v>
      </c>
      <c r="AG32" s="62">
        <f t="shared" si="0"/>
        <v>0.8498498498498499</v>
      </c>
      <c r="AH32" s="83"/>
      <c r="AI32" s="62">
        <v>0.26100000000000001</v>
      </c>
      <c r="AJ32" s="62"/>
      <c r="AK32" s="60">
        <f t="shared" si="1"/>
        <v>0</v>
      </c>
      <c r="AL32" s="83"/>
      <c r="AM32" s="63">
        <v>0.18866666666666668</v>
      </c>
      <c r="AN32" s="63"/>
      <c r="AO32" s="175">
        <f t="shared" si="2"/>
        <v>0</v>
      </c>
      <c r="AP32" s="186"/>
      <c r="AQ32" s="240">
        <f t="shared" si="5"/>
        <v>1</v>
      </c>
      <c r="AR32" s="241">
        <f t="shared" si="6"/>
        <v>0.51700000000000002</v>
      </c>
      <c r="AS32" s="241">
        <f t="shared" si="3"/>
        <v>0.51700000000000002</v>
      </c>
      <c r="AT32" s="244">
        <f t="shared" si="7"/>
        <v>1</v>
      </c>
      <c r="AU32" s="244">
        <f t="shared" si="8"/>
        <v>0.51700000000000002</v>
      </c>
      <c r="AV32" s="250">
        <f t="shared" si="9"/>
        <v>0.51700000000000002</v>
      </c>
    </row>
    <row r="33" spans="2:48" s="66" customFormat="1" ht="45">
      <c r="B33" s="109"/>
      <c r="C33" s="108"/>
      <c r="D33" s="108"/>
      <c r="E33" s="109"/>
      <c r="F33" s="113"/>
      <c r="G33" s="93" t="s">
        <v>164</v>
      </c>
      <c r="H33" s="57">
        <v>44593</v>
      </c>
      <c r="I33" s="57">
        <v>44926</v>
      </c>
      <c r="J33" s="58" t="s">
        <v>163</v>
      </c>
      <c r="K33" s="151"/>
      <c r="L33" s="231"/>
      <c r="M33" s="232">
        <f t="shared" si="10"/>
        <v>0</v>
      </c>
      <c r="N33" s="233"/>
      <c r="O33" s="186"/>
      <c r="P33" s="231"/>
      <c r="Q33" s="232">
        <f t="shared" si="11"/>
        <v>0</v>
      </c>
      <c r="R33" s="233"/>
      <c r="S33" s="186"/>
      <c r="T33" s="231"/>
      <c r="U33" s="232"/>
      <c r="V33" s="233"/>
      <c r="W33" s="161"/>
      <c r="X33" s="209"/>
      <c r="Y33" s="209"/>
      <c r="Z33" s="222"/>
      <c r="AA33" s="174">
        <v>0.05</v>
      </c>
      <c r="AB33" s="60">
        <v>0.05</v>
      </c>
      <c r="AC33" s="60">
        <f t="shared" si="4"/>
        <v>1</v>
      </c>
      <c r="AD33" s="83"/>
      <c r="AE33" s="61">
        <v>0.27500000000000002</v>
      </c>
      <c r="AF33" s="61">
        <v>0.27500000000000002</v>
      </c>
      <c r="AG33" s="61">
        <f t="shared" si="0"/>
        <v>1</v>
      </c>
      <c r="AH33" s="83"/>
      <c r="AI33" s="60">
        <v>0.35</v>
      </c>
      <c r="AJ33" s="60"/>
      <c r="AK33" s="60">
        <f t="shared" si="1"/>
        <v>0</v>
      </c>
      <c r="AL33" s="83"/>
      <c r="AM33" s="60">
        <v>0.32500000000000001</v>
      </c>
      <c r="AN33" s="60"/>
      <c r="AO33" s="175">
        <f t="shared" si="2"/>
        <v>0</v>
      </c>
      <c r="AP33" s="186"/>
      <c r="AQ33" s="240">
        <f t="shared" si="5"/>
        <v>1</v>
      </c>
      <c r="AR33" s="241">
        <f t="shared" si="6"/>
        <v>0.32500000000000001</v>
      </c>
      <c r="AS33" s="241">
        <f t="shared" si="3"/>
        <v>0.32500000000000001</v>
      </c>
      <c r="AT33" s="244">
        <f t="shared" si="7"/>
        <v>1</v>
      </c>
      <c r="AU33" s="244">
        <f t="shared" si="8"/>
        <v>0.32500000000000001</v>
      </c>
      <c r="AV33" s="250">
        <f t="shared" si="9"/>
        <v>0.32500000000000001</v>
      </c>
    </row>
    <row r="34" spans="2:48" s="66" customFormat="1" ht="81" customHeight="1">
      <c r="B34" s="109"/>
      <c r="C34" s="94" t="s">
        <v>128</v>
      </c>
      <c r="D34" s="95" t="s">
        <v>127</v>
      </c>
      <c r="E34" s="109"/>
      <c r="F34" s="97" t="s">
        <v>125</v>
      </c>
      <c r="G34" s="95" t="s">
        <v>166</v>
      </c>
      <c r="H34" s="57">
        <v>44593</v>
      </c>
      <c r="I34" s="57">
        <v>44926</v>
      </c>
      <c r="J34" s="58" t="s">
        <v>165</v>
      </c>
      <c r="K34" s="151"/>
      <c r="L34" s="206">
        <v>177250000</v>
      </c>
      <c r="M34" s="207">
        <f t="shared" si="10"/>
        <v>0</v>
      </c>
      <c r="N34" s="220">
        <v>177250000</v>
      </c>
      <c r="O34" s="186"/>
      <c r="P34" s="206">
        <v>177250000</v>
      </c>
      <c r="Q34" s="207">
        <f t="shared" si="11"/>
        <v>0</v>
      </c>
      <c r="R34" s="220">
        <v>177250000</v>
      </c>
      <c r="S34" s="186"/>
      <c r="T34" s="206">
        <v>177250000</v>
      </c>
      <c r="U34" s="207"/>
      <c r="V34" s="220"/>
      <c r="W34" s="161"/>
      <c r="X34" s="205"/>
      <c r="Y34" s="205"/>
      <c r="Z34" s="219"/>
      <c r="AA34" s="174">
        <v>0.1818181818181818</v>
      </c>
      <c r="AB34" s="60">
        <v>6.0666666666666667E-2</v>
      </c>
      <c r="AC34" s="60">
        <f t="shared" si="4"/>
        <v>0.33366666666666672</v>
      </c>
      <c r="AD34" s="83"/>
      <c r="AE34" s="61">
        <v>0.27272727272727271</v>
      </c>
      <c r="AF34" s="61">
        <v>0.45453333333333334</v>
      </c>
      <c r="AG34" s="61">
        <f t="shared" si="0"/>
        <v>1.6666222222222224</v>
      </c>
      <c r="AH34" s="83"/>
      <c r="AI34" s="61">
        <v>0.27272727272727271</v>
      </c>
      <c r="AJ34" s="61"/>
      <c r="AK34" s="60">
        <f t="shared" si="1"/>
        <v>0</v>
      </c>
      <c r="AL34" s="83"/>
      <c r="AM34" s="60">
        <v>0.27272727272727271</v>
      </c>
      <c r="AN34" s="60"/>
      <c r="AO34" s="175">
        <f t="shared" si="2"/>
        <v>0</v>
      </c>
      <c r="AP34" s="186"/>
      <c r="AQ34" s="240">
        <f t="shared" si="5"/>
        <v>0.99999999999999989</v>
      </c>
      <c r="AR34" s="241">
        <f t="shared" si="6"/>
        <v>0.51519999999999999</v>
      </c>
      <c r="AS34" s="241">
        <f t="shared" si="3"/>
        <v>0.5152000000000001</v>
      </c>
      <c r="AT34" s="244">
        <f t="shared" si="7"/>
        <v>0.99999999999999989</v>
      </c>
      <c r="AU34" s="244">
        <f t="shared" si="8"/>
        <v>0.51519999999999999</v>
      </c>
      <c r="AV34" s="250">
        <f t="shared" si="9"/>
        <v>0.5152000000000001</v>
      </c>
    </row>
    <row r="35" spans="2:48" s="66" customFormat="1" ht="33.75">
      <c r="B35" s="108"/>
      <c r="C35" s="64" t="s">
        <v>130</v>
      </c>
      <c r="D35" s="93" t="s">
        <v>127</v>
      </c>
      <c r="E35" s="108"/>
      <c r="F35" s="93" t="s">
        <v>126</v>
      </c>
      <c r="G35" s="93" t="s">
        <v>168</v>
      </c>
      <c r="H35" s="57">
        <v>44621</v>
      </c>
      <c r="I35" s="57">
        <v>44926</v>
      </c>
      <c r="J35" s="58" t="s">
        <v>167</v>
      </c>
      <c r="K35" s="152"/>
      <c r="L35" s="201">
        <v>55000000</v>
      </c>
      <c r="M35" s="202">
        <f t="shared" si="10"/>
        <v>0</v>
      </c>
      <c r="N35" s="217">
        <v>55000000</v>
      </c>
      <c r="O35" s="186"/>
      <c r="P35" s="201">
        <v>55000000</v>
      </c>
      <c r="Q35" s="202">
        <f t="shared" si="11"/>
        <v>0</v>
      </c>
      <c r="R35" s="217">
        <v>55000000</v>
      </c>
      <c r="S35" s="186"/>
      <c r="T35" s="201">
        <v>55000000</v>
      </c>
      <c r="U35" s="202"/>
      <c r="V35" s="217"/>
      <c r="W35" s="161"/>
      <c r="X35" s="202"/>
      <c r="Y35" s="202"/>
      <c r="Z35" s="217"/>
      <c r="AA35" s="174">
        <v>0.13333333333333333</v>
      </c>
      <c r="AB35" s="60">
        <v>0.13333333333333333</v>
      </c>
      <c r="AC35" s="60">
        <f t="shared" si="4"/>
        <v>1</v>
      </c>
      <c r="AD35" s="83"/>
      <c r="AE35" s="61">
        <v>0.51100000000000001</v>
      </c>
      <c r="AF35" s="61">
        <v>0.50996666666666668</v>
      </c>
      <c r="AG35" s="61">
        <f t="shared" si="0"/>
        <v>0.9979778212654925</v>
      </c>
      <c r="AH35" s="83"/>
      <c r="AI35" s="61">
        <v>0.24433333333333335</v>
      </c>
      <c r="AJ35" s="61"/>
      <c r="AK35" s="60">
        <f t="shared" si="1"/>
        <v>0</v>
      </c>
      <c r="AL35" s="83"/>
      <c r="AM35" s="60">
        <v>0.11133333333333334</v>
      </c>
      <c r="AN35" s="60"/>
      <c r="AO35" s="175">
        <f t="shared" si="2"/>
        <v>0</v>
      </c>
      <c r="AP35" s="186"/>
      <c r="AQ35" s="240">
        <f t="shared" si="5"/>
        <v>1</v>
      </c>
      <c r="AR35" s="241">
        <f t="shared" si="6"/>
        <v>0.64329999999999998</v>
      </c>
      <c r="AS35" s="241">
        <f t="shared" si="3"/>
        <v>0.64329999999999998</v>
      </c>
      <c r="AT35" s="244">
        <f t="shared" si="7"/>
        <v>1</v>
      </c>
      <c r="AU35" s="244">
        <f t="shared" si="8"/>
        <v>0.64329999999999998</v>
      </c>
      <c r="AV35" s="250">
        <f t="shared" si="9"/>
        <v>0.64329999999999998</v>
      </c>
    </row>
    <row r="36" spans="2:48" s="66" customFormat="1" ht="57.75" customHeight="1">
      <c r="B36" s="102" t="s">
        <v>80</v>
      </c>
      <c r="C36" s="102" t="s">
        <v>83</v>
      </c>
      <c r="D36" s="103" t="s">
        <v>118</v>
      </c>
      <c r="E36" s="102" t="s">
        <v>78</v>
      </c>
      <c r="F36" s="102" t="s">
        <v>73</v>
      </c>
      <c r="G36" s="93" t="s">
        <v>77</v>
      </c>
      <c r="H36" s="57">
        <v>44562</v>
      </c>
      <c r="I36" s="57">
        <v>44926</v>
      </c>
      <c r="J36" s="72" t="s">
        <v>69</v>
      </c>
      <c r="K36" s="150" t="s">
        <v>81</v>
      </c>
      <c r="L36" s="210">
        <v>1234796000</v>
      </c>
      <c r="M36" s="211">
        <f t="shared" si="10"/>
        <v>0</v>
      </c>
      <c r="N36" s="223">
        <v>1234796000</v>
      </c>
      <c r="O36" s="188"/>
      <c r="P36" s="210">
        <v>1234796000</v>
      </c>
      <c r="Q36" s="211">
        <f t="shared" si="11"/>
        <v>0</v>
      </c>
      <c r="R36" s="223">
        <v>1234796000</v>
      </c>
      <c r="S36" s="188"/>
      <c r="T36" s="210">
        <v>1234796000</v>
      </c>
      <c r="U36" s="211"/>
      <c r="V36" s="223"/>
      <c r="W36" s="163"/>
      <c r="X36" s="211"/>
      <c r="Y36" s="211"/>
      <c r="Z36" s="223"/>
      <c r="AA36" s="177">
        <v>0.42333333333333334</v>
      </c>
      <c r="AB36" s="61">
        <v>0.42333333333000001</v>
      </c>
      <c r="AC36" s="61">
        <f t="shared" si="4"/>
        <v>0.99999999999212597</v>
      </c>
      <c r="AD36" s="85"/>
      <c r="AE36" s="61">
        <v>0.09</v>
      </c>
      <c r="AF36" s="61">
        <v>0.09</v>
      </c>
      <c r="AG36" s="61">
        <f t="shared" si="0"/>
        <v>1</v>
      </c>
      <c r="AH36" s="85"/>
      <c r="AI36" s="61">
        <v>0.42666666666666675</v>
      </c>
      <c r="AJ36" s="61"/>
      <c r="AK36" s="60">
        <f t="shared" si="1"/>
        <v>0</v>
      </c>
      <c r="AL36" s="85"/>
      <c r="AM36" s="60">
        <v>0.06</v>
      </c>
      <c r="AN36" s="60"/>
      <c r="AO36" s="175">
        <f t="shared" si="2"/>
        <v>0</v>
      </c>
      <c r="AP36" s="188"/>
      <c r="AQ36" s="240">
        <f t="shared" si="5"/>
        <v>1</v>
      </c>
      <c r="AR36" s="241">
        <f t="shared" si="6"/>
        <v>0.51333333332999997</v>
      </c>
      <c r="AS36" s="241">
        <f t="shared" si="3"/>
        <v>0.51333333332999997</v>
      </c>
      <c r="AT36" s="244">
        <f t="shared" si="7"/>
        <v>1</v>
      </c>
      <c r="AU36" s="244">
        <f t="shared" si="8"/>
        <v>0.51333333332999997</v>
      </c>
      <c r="AV36" s="250">
        <f t="shared" si="9"/>
        <v>0.51333333332999997</v>
      </c>
    </row>
    <row r="37" spans="2:48" s="66" customFormat="1" ht="36.75" customHeight="1">
      <c r="B37" s="102"/>
      <c r="C37" s="102"/>
      <c r="D37" s="104"/>
      <c r="E37" s="102"/>
      <c r="F37" s="102"/>
      <c r="G37" s="93" t="s">
        <v>70</v>
      </c>
      <c r="H37" s="57">
        <v>44562</v>
      </c>
      <c r="I37" s="57">
        <v>44773</v>
      </c>
      <c r="J37" s="72" t="s">
        <v>71</v>
      </c>
      <c r="K37" s="152"/>
      <c r="L37" s="210"/>
      <c r="M37" s="211">
        <f t="shared" si="10"/>
        <v>0</v>
      </c>
      <c r="N37" s="223"/>
      <c r="O37" s="189"/>
      <c r="P37" s="210"/>
      <c r="Q37" s="211">
        <f t="shared" si="11"/>
        <v>0</v>
      </c>
      <c r="R37" s="223"/>
      <c r="S37" s="189"/>
      <c r="T37" s="210"/>
      <c r="U37" s="211"/>
      <c r="V37" s="223"/>
      <c r="W37" s="164"/>
      <c r="X37" s="211"/>
      <c r="Y37" s="211"/>
      <c r="Z37" s="223"/>
      <c r="AA37" s="178">
        <v>0.5</v>
      </c>
      <c r="AB37" s="73">
        <v>0.5</v>
      </c>
      <c r="AC37" s="73">
        <f t="shared" si="4"/>
        <v>1</v>
      </c>
      <c r="AD37" s="86"/>
      <c r="AE37" s="74">
        <v>0</v>
      </c>
      <c r="AF37" s="74">
        <v>0</v>
      </c>
      <c r="AG37" s="74" t="e">
        <f t="shared" si="0"/>
        <v>#DIV/0!</v>
      </c>
      <c r="AH37" s="86"/>
      <c r="AI37" s="74">
        <v>0.5</v>
      </c>
      <c r="AJ37" s="74"/>
      <c r="AK37" s="60">
        <f t="shared" si="1"/>
        <v>0</v>
      </c>
      <c r="AL37" s="86"/>
      <c r="AM37" s="74">
        <v>0</v>
      </c>
      <c r="AN37" s="74"/>
      <c r="AO37" s="175" t="e">
        <f t="shared" si="2"/>
        <v>#DIV/0!</v>
      </c>
      <c r="AP37" s="189"/>
      <c r="AQ37" s="240">
        <f t="shared" si="5"/>
        <v>1</v>
      </c>
      <c r="AR37" s="241">
        <f t="shared" si="6"/>
        <v>0.5</v>
      </c>
      <c r="AS37" s="241">
        <f t="shared" si="3"/>
        <v>0.5</v>
      </c>
      <c r="AT37" s="244">
        <f t="shared" si="7"/>
        <v>1</v>
      </c>
      <c r="AU37" s="244">
        <f t="shared" si="8"/>
        <v>0.5</v>
      </c>
      <c r="AV37" s="250">
        <f t="shared" si="9"/>
        <v>0.5</v>
      </c>
    </row>
    <row r="38" spans="2:48" s="66" customFormat="1" ht="36.75" customHeight="1">
      <c r="B38" s="102"/>
      <c r="C38" s="102"/>
      <c r="D38" s="64" t="s">
        <v>79</v>
      </c>
      <c r="E38" s="102"/>
      <c r="F38" s="102"/>
      <c r="G38" s="93" t="s">
        <v>72</v>
      </c>
      <c r="H38" s="57">
        <v>44562</v>
      </c>
      <c r="I38" s="57">
        <v>44926</v>
      </c>
      <c r="J38" s="72" t="s">
        <v>175</v>
      </c>
      <c r="K38" s="153" t="s">
        <v>82</v>
      </c>
      <c r="L38" s="210"/>
      <c r="M38" s="211">
        <f t="shared" si="10"/>
        <v>0</v>
      </c>
      <c r="N38" s="223"/>
      <c r="O38" s="186"/>
      <c r="P38" s="210"/>
      <c r="Q38" s="211">
        <f t="shared" si="11"/>
        <v>0</v>
      </c>
      <c r="R38" s="223"/>
      <c r="S38" s="186"/>
      <c r="T38" s="210"/>
      <c r="U38" s="211"/>
      <c r="V38" s="223"/>
      <c r="W38" s="161"/>
      <c r="X38" s="211"/>
      <c r="Y38" s="211"/>
      <c r="Z38" s="223"/>
      <c r="AA38" s="174">
        <v>0.7</v>
      </c>
      <c r="AB38" s="60">
        <v>0.7</v>
      </c>
      <c r="AC38" s="60">
        <f t="shared" si="4"/>
        <v>1</v>
      </c>
      <c r="AD38" s="83"/>
      <c r="AE38" s="61">
        <v>0.2</v>
      </c>
      <c r="AF38" s="61">
        <v>0.1</v>
      </c>
      <c r="AG38" s="61">
        <f t="shared" si="0"/>
        <v>0.5</v>
      </c>
      <c r="AH38" s="83"/>
      <c r="AI38" s="61">
        <v>0</v>
      </c>
      <c r="AJ38" s="61"/>
      <c r="AK38" s="60" t="e">
        <f t="shared" si="1"/>
        <v>#DIV/0!</v>
      </c>
      <c r="AL38" s="83"/>
      <c r="AM38" s="60">
        <v>0.1</v>
      </c>
      <c r="AN38" s="60"/>
      <c r="AO38" s="175">
        <f t="shared" si="2"/>
        <v>0</v>
      </c>
      <c r="AP38" s="186"/>
      <c r="AQ38" s="240">
        <f t="shared" si="5"/>
        <v>0.99999999999999989</v>
      </c>
      <c r="AR38" s="241">
        <f t="shared" si="6"/>
        <v>0.79999999999999993</v>
      </c>
      <c r="AS38" s="241">
        <f t="shared" si="3"/>
        <v>0.8</v>
      </c>
      <c r="AT38" s="244">
        <f t="shared" si="7"/>
        <v>0.99999999999999989</v>
      </c>
      <c r="AU38" s="244">
        <f t="shared" si="8"/>
        <v>0.79999999999999993</v>
      </c>
      <c r="AV38" s="250">
        <f t="shared" si="9"/>
        <v>0.8</v>
      </c>
    </row>
    <row r="39" spans="2:48" s="66" customFormat="1" ht="60" customHeight="1">
      <c r="B39" s="102" t="s">
        <v>80</v>
      </c>
      <c r="C39" s="102" t="s">
        <v>83</v>
      </c>
      <c r="D39" s="105" t="s">
        <v>89</v>
      </c>
      <c r="E39" s="102"/>
      <c r="F39" s="102" t="s">
        <v>88</v>
      </c>
      <c r="G39" s="93" t="s">
        <v>84</v>
      </c>
      <c r="H39" s="57">
        <v>44593</v>
      </c>
      <c r="I39" s="57">
        <v>44926</v>
      </c>
      <c r="J39" s="58" t="s">
        <v>86</v>
      </c>
      <c r="K39" s="150" t="s">
        <v>90</v>
      </c>
      <c r="L39" s="210">
        <v>281500000</v>
      </c>
      <c r="M39" s="211">
        <f t="shared" si="10"/>
        <v>0</v>
      </c>
      <c r="N39" s="223">
        <v>281500000</v>
      </c>
      <c r="O39" s="190"/>
      <c r="P39" s="210">
        <v>281500000</v>
      </c>
      <c r="Q39" s="211">
        <f t="shared" si="11"/>
        <v>0</v>
      </c>
      <c r="R39" s="223">
        <v>281500000</v>
      </c>
      <c r="S39" s="190"/>
      <c r="T39" s="210">
        <v>281500000</v>
      </c>
      <c r="U39" s="211"/>
      <c r="V39" s="223"/>
      <c r="W39" s="165"/>
      <c r="X39" s="211"/>
      <c r="Y39" s="211"/>
      <c r="Z39" s="223"/>
      <c r="AA39" s="179">
        <v>0.45</v>
      </c>
      <c r="AB39" s="63">
        <v>0.45</v>
      </c>
      <c r="AC39" s="63">
        <f t="shared" si="4"/>
        <v>1</v>
      </c>
      <c r="AD39" s="87"/>
      <c r="AE39" s="62">
        <v>0.18333333333333332</v>
      </c>
      <c r="AF39" s="62">
        <v>0.18329999999999996</v>
      </c>
      <c r="AG39" s="62">
        <f t="shared" si="0"/>
        <v>0.99981818181818172</v>
      </c>
      <c r="AH39" s="87"/>
      <c r="AI39" s="62">
        <v>0.1</v>
      </c>
      <c r="AJ39" s="62"/>
      <c r="AK39" s="60">
        <f t="shared" si="1"/>
        <v>0</v>
      </c>
      <c r="AL39" s="87"/>
      <c r="AM39" s="62">
        <v>0.26666666666666666</v>
      </c>
      <c r="AN39" s="62"/>
      <c r="AO39" s="175">
        <f t="shared" si="2"/>
        <v>0</v>
      </c>
      <c r="AP39" s="190"/>
      <c r="AQ39" s="240">
        <f t="shared" si="5"/>
        <v>1</v>
      </c>
      <c r="AR39" s="241">
        <f t="shared" si="6"/>
        <v>0.63329999999999997</v>
      </c>
      <c r="AS39" s="241">
        <f t="shared" si="3"/>
        <v>0.63329999999999997</v>
      </c>
      <c r="AT39" s="244">
        <f t="shared" si="7"/>
        <v>1</v>
      </c>
      <c r="AU39" s="244">
        <f t="shared" si="8"/>
        <v>0.63329999999999997</v>
      </c>
      <c r="AV39" s="250">
        <f t="shared" si="9"/>
        <v>0.63329999999999997</v>
      </c>
    </row>
    <row r="40" spans="2:48" s="66" customFormat="1" ht="60" customHeight="1">
      <c r="B40" s="102"/>
      <c r="C40" s="102"/>
      <c r="D40" s="105"/>
      <c r="E40" s="102"/>
      <c r="F40" s="102"/>
      <c r="G40" s="93" t="s">
        <v>85</v>
      </c>
      <c r="H40" s="57">
        <v>44593</v>
      </c>
      <c r="I40" s="57">
        <v>44773</v>
      </c>
      <c r="J40" s="58" t="s">
        <v>87</v>
      </c>
      <c r="K40" s="152"/>
      <c r="L40" s="210"/>
      <c r="M40" s="211">
        <f t="shared" si="10"/>
        <v>0</v>
      </c>
      <c r="N40" s="223"/>
      <c r="O40" s="187"/>
      <c r="P40" s="210"/>
      <c r="Q40" s="211">
        <f t="shared" si="11"/>
        <v>0</v>
      </c>
      <c r="R40" s="223"/>
      <c r="S40" s="187"/>
      <c r="T40" s="210"/>
      <c r="U40" s="211"/>
      <c r="V40" s="223"/>
      <c r="W40" s="162"/>
      <c r="X40" s="211"/>
      <c r="Y40" s="211"/>
      <c r="Z40" s="223"/>
      <c r="AA40" s="176">
        <v>0.5</v>
      </c>
      <c r="AB40" s="62">
        <v>0.5</v>
      </c>
      <c r="AC40" s="62">
        <f t="shared" si="4"/>
        <v>1</v>
      </c>
      <c r="AD40" s="84"/>
      <c r="AE40" s="62">
        <v>0</v>
      </c>
      <c r="AF40" s="62">
        <v>0</v>
      </c>
      <c r="AG40" s="62" t="e">
        <f t="shared" si="0"/>
        <v>#DIV/0!</v>
      </c>
      <c r="AH40" s="84"/>
      <c r="AI40" s="62">
        <v>0.5</v>
      </c>
      <c r="AJ40" s="62"/>
      <c r="AK40" s="60">
        <f t="shared" si="1"/>
        <v>0</v>
      </c>
      <c r="AL40" s="84"/>
      <c r="AM40" s="62">
        <v>0</v>
      </c>
      <c r="AN40" s="62"/>
      <c r="AO40" s="175" t="e">
        <f t="shared" si="2"/>
        <v>#DIV/0!</v>
      </c>
      <c r="AP40" s="187"/>
      <c r="AQ40" s="240">
        <f t="shared" si="5"/>
        <v>1</v>
      </c>
      <c r="AR40" s="241">
        <f t="shared" si="6"/>
        <v>0.5</v>
      </c>
      <c r="AS40" s="241">
        <f t="shared" si="3"/>
        <v>0.5</v>
      </c>
      <c r="AT40" s="244">
        <f t="shared" si="7"/>
        <v>1</v>
      </c>
      <c r="AU40" s="244">
        <f t="shared" si="8"/>
        <v>0.5</v>
      </c>
      <c r="AV40" s="250">
        <f t="shared" si="9"/>
        <v>0.5</v>
      </c>
    </row>
    <row r="41" spans="2:48" s="66" customFormat="1" ht="81" customHeight="1">
      <c r="B41" s="102" t="s">
        <v>80</v>
      </c>
      <c r="C41" s="102" t="s">
        <v>83</v>
      </c>
      <c r="D41" s="93" t="s">
        <v>119</v>
      </c>
      <c r="E41" s="102"/>
      <c r="F41" s="102" t="s">
        <v>101</v>
      </c>
      <c r="G41" s="93" t="s">
        <v>176</v>
      </c>
      <c r="H41" s="57">
        <v>44562</v>
      </c>
      <c r="I41" s="57">
        <v>44926</v>
      </c>
      <c r="J41" s="58" t="s">
        <v>177</v>
      </c>
      <c r="K41" s="150" t="s">
        <v>104</v>
      </c>
      <c r="L41" s="210">
        <v>2722051000</v>
      </c>
      <c r="M41" s="211">
        <f t="shared" si="10"/>
        <v>0</v>
      </c>
      <c r="N41" s="223">
        <v>2722051000</v>
      </c>
      <c r="O41" s="186"/>
      <c r="P41" s="210">
        <v>2722051000</v>
      </c>
      <c r="Q41" s="211">
        <f t="shared" si="11"/>
        <v>0</v>
      </c>
      <c r="R41" s="223">
        <v>2722051000</v>
      </c>
      <c r="S41" s="186"/>
      <c r="T41" s="210">
        <v>2722051000</v>
      </c>
      <c r="U41" s="211"/>
      <c r="V41" s="223"/>
      <c r="W41" s="161"/>
      <c r="X41" s="211"/>
      <c r="Y41" s="211"/>
      <c r="Z41" s="223"/>
      <c r="AA41" s="174">
        <v>0.1875</v>
      </c>
      <c r="AB41" s="60">
        <v>0.1875</v>
      </c>
      <c r="AC41" s="60">
        <f t="shared" si="4"/>
        <v>1</v>
      </c>
      <c r="AD41" s="83"/>
      <c r="AE41" s="61">
        <v>0.18</v>
      </c>
      <c r="AF41" s="61">
        <v>0.18</v>
      </c>
      <c r="AG41" s="61">
        <f t="shared" si="0"/>
        <v>1</v>
      </c>
      <c r="AH41" s="83"/>
      <c r="AI41" s="61">
        <v>0.22999999999999998</v>
      </c>
      <c r="AJ41" s="61"/>
      <c r="AK41" s="60">
        <f t="shared" si="1"/>
        <v>0</v>
      </c>
      <c r="AL41" s="83"/>
      <c r="AM41" s="60">
        <v>0.40250000000000002</v>
      </c>
      <c r="AN41" s="60"/>
      <c r="AO41" s="175">
        <f t="shared" si="2"/>
        <v>0</v>
      </c>
      <c r="AP41" s="186"/>
      <c r="AQ41" s="240">
        <f t="shared" si="5"/>
        <v>1</v>
      </c>
      <c r="AR41" s="241">
        <f t="shared" si="6"/>
        <v>0.36749999999999999</v>
      </c>
      <c r="AS41" s="241">
        <f t="shared" si="3"/>
        <v>0.36749999999999999</v>
      </c>
      <c r="AT41" s="244">
        <f t="shared" si="7"/>
        <v>1</v>
      </c>
      <c r="AU41" s="244">
        <f t="shared" si="8"/>
        <v>0.36749999999999999</v>
      </c>
      <c r="AV41" s="250">
        <f t="shared" si="9"/>
        <v>0.36749999999999999</v>
      </c>
    </row>
    <row r="42" spans="2:48" s="66" customFormat="1" ht="67.5" customHeight="1">
      <c r="B42" s="102"/>
      <c r="C42" s="102"/>
      <c r="D42" s="107" t="s">
        <v>119</v>
      </c>
      <c r="E42" s="102"/>
      <c r="F42" s="102"/>
      <c r="G42" s="93" t="s">
        <v>91</v>
      </c>
      <c r="H42" s="57">
        <v>44562</v>
      </c>
      <c r="I42" s="57">
        <v>44926</v>
      </c>
      <c r="J42" s="58" t="s">
        <v>97</v>
      </c>
      <c r="K42" s="151"/>
      <c r="L42" s="210"/>
      <c r="M42" s="211">
        <f t="shared" si="10"/>
        <v>0</v>
      </c>
      <c r="N42" s="223"/>
      <c r="O42" s="190"/>
      <c r="P42" s="210"/>
      <c r="Q42" s="211">
        <f t="shared" si="11"/>
        <v>0</v>
      </c>
      <c r="R42" s="223"/>
      <c r="S42" s="190"/>
      <c r="T42" s="210"/>
      <c r="U42" s="211"/>
      <c r="V42" s="223"/>
      <c r="W42" s="165"/>
      <c r="X42" s="211"/>
      <c r="Y42" s="211"/>
      <c r="Z42" s="223"/>
      <c r="AA42" s="179">
        <v>0.25</v>
      </c>
      <c r="AB42" s="63">
        <v>0.25</v>
      </c>
      <c r="AC42" s="63">
        <f t="shared" si="4"/>
        <v>1</v>
      </c>
      <c r="AD42" s="87"/>
      <c r="AE42" s="62">
        <v>0.24</v>
      </c>
      <c r="AF42" s="62">
        <v>0.24</v>
      </c>
      <c r="AG42" s="62">
        <f t="shared" si="0"/>
        <v>1</v>
      </c>
      <c r="AH42" s="87"/>
      <c r="AI42" s="62">
        <v>0.24</v>
      </c>
      <c r="AJ42" s="62"/>
      <c r="AK42" s="60">
        <f t="shared" si="1"/>
        <v>0</v>
      </c>
      <c r="AL42" s="87"/>
      <c r="AM42" s="63">
        <v>0.27</v>
      </c>
      <c r="AN42" s="63"/>
      <c r="AO42" s="175">
        <f t="shared" si="2"/>
        <v>0</v>
      </c>
      <c r="AP42" s="190"/>
      <c r="AQ42" s="240">
        <f t="shared" si="5"/>
        <v>1</v>
      </c>
      <c r="AR42" s="241">
        <f t="shared" si="6"/>
        <v>0.49</v>
      </c>
      <c r="AS42" s="241">
        <f t="shared" si="3"/>
        <v>0.49</v>
      </c>
      <c r="AT42" s="244">
        <f t="shared" si="7"/>
        <v>1</v>
      </c>
      <c r="AU42" s="244">
        <f t="shared" si="8"/>
        <v>0.49</v>
      </c>
      <c r="AV42" s="250">
        <f t="shared" si="9"/>
        <v>0.49</v>
      </c>
    </row>
    <row r="43" spans="2:48" s="66" customFormat="1" ht="67.5">
      <c r="B43" s="102"/>
      <c r="C43" s="102"/>
      <c r="D43" s="108"/>
      <c r="E43" s="102"/>
      <c r="F43" s="102"/>
      <c r="G43" s="75" t="s">
        <v>92</v>
      </c>
      <c r="H43" s="57">
        <v>44621</v>
      </c>
      <c r="I43" s="57">
        <v>44926</v>
      </c>
      <c r="J43" s="58" t="s">
        <v>178</v>
      </c>
      <c r="K43" s="151"/>
      <c r="L43" s="210"/>
      <c r="M43" s="211">
        <f t="shared" si="10"/>
        <v>0</v>
      </c>
      <c r="N43" s="223"/>
      <c r="O43" s="190"/>
      <c r="P43" s="210"/>
      <c r="Q43" s="211">
        <f t="shared" si="11"/>
        <v>0</v>
      </c>
      <c r="R43" s="223"/>
      <c r="S43" s="190"/>
      <c r="T43" s="210"/>
      <c r="U43" s="211"/>
      <c r="V43" s="223"/>
      <c r="W43" s="165"/>
      <c r="X43" s="211"/>
      <c r="Y43" s="211"/>
      <c r="Z43" s="223"/>
      <c r="AA43" s="179">
        <v>0.125</v>
      </c>
      <c r="AB43" s="63">
        <v>0.125</v>
      </c>
      <c r="AC43" s="63">
        <f t="shared" si="4"/>
        <v>1</v>
      </c>
      <c r="AD43" s="87"/>
      <c r="AE43" s="62">
        <v>0.25</v>
      </c>
      <c r="AF43" s="62">
        <v>0.25</v>
      </c>
      <c r="AG43" s="62">
        <f t="shared" si="0"/>
        <v>1</v>
      </c>
      <c r="AH43" s="87"/>
      <c r="AI43" s="61">
        <v>0.375</v>
      </c>
      <c r="AJ43" s="61"/>
      <c r="AK43" s="60">
        <f t="shared" si="1"/>
        <v>0</v>
      </c>
      <c r="AL43" s="87"/>
      <c r="AM43" s="60">
        <v>0.25</v>
      </c>
      <c r="AN43" s="60"/>
      <c r="AO43" s="175">
        <f t="shared" si="2"/>
        <v>0</v>
      </c>
      <c r="AP43" s="190"/>
      <c r="AQ43" s="240">
        <f t="shared" si="5"/>
        <v>1</v>
      </c>
      <c r="AR43" s="241">
        <f t="shared" si="6"/>
        <v>0.375</v>
      </c>
      <c r="AS43" s="241">
        <f t="shared" si="3"/>
        <v>0.375</v>
      </c>
      <c r="AT43" s="244">
        <f t="shared" si="7"/>
        <v>1</v>
      </c>
      <c r="AU43" s="244">
        <f t="shared" si="8"/>
        <v>0.375</v>
      </c>
      <c r="AV43" s="250">
        <f t="shared" si="9"/>
        <v>0.375</v>
      </c>
    </row>
    <row r="44" spans="2:48" s="66" customFormat="1" ht="33.75">
      <c r="B44" s="102"/>
      <c r="C44" s="102"/>
      <c r="D44" s="93" t="s">
        <v>119</v>
      </c>
      <c r="E44" s="102"/>
      <c r="F44" s="102"/>
      <c r="G44" s="93" t="s">
        <v>93</v>
      </c>
      <c r="H44" s="57">
        <v>44562</v>
      </c>
      <c r="I44" s="57">
        <v>44926</v>
      </c>
      <c r="J44" s="58" t="s">
        <v>98</v>
      </c>
      <c r="K44" s="151"/>
      <c r="L44" s="210"/>
      <c r="M44" s="211">
        <f t="shared" si="10"/>
        <v>0</v>
      </c>
      <c r="N44" s="223"/>
      <c r="O44" s="190"/>
      <c r="P44" s="210"/>
      <c r="Q44" s="211">
        <f t="shared" si="11"/>
        <v>0</v>
      </c>
      <c r="R44" s="223"/>
      <c r="S44" s="190"/>
      <c r="T44" s="210"/>
      <c r="U44" s="211"/>
      <c r="V44" s="223"/>
      <c r="W44" s="165"/>
      <c r="X44" s="211"/>
      <c r="Y44" s="211"/>
      <c r="Z44" s="223"/>
      <c r="AA44" s="179">
        <v>0.125</v>
      </c>
      <c r="AB44" s="63">
        <v>0.125</v>
      </c>
      <c r="AC44" s="63">
        <f t="shared" si="4"/>
        <v>1</v>
      </c>
      <c r="AD44" s="87"/>
      <c r="AE44" s="62">
        <v>0.32749999999999996</v>
      </c>
      <c r="AF44" s="62">
        <v>0.32750000000000001</v>
      </c>
      <c r="AG44" s="62">
        <f t="shared" si="0"/>
        <v>1.0000000000000002</v>
      </c>
      <c r="AH44" s="87"/>
      <c r="AI44" s="62">
        <v>0.20250000000000001</v>
      </c>
      <c r="AJ44" s="62"/>
      <c r="AK44" s="60">
        <f t="shared" si="1"/>
        <v>0</v>
      </c>
      <c r="AL44" s="87"/>
      <c r="AM44" s="63">
        <v>0.34499999999999997</v>
      </c>
      <c r="AN44" s="63"/>
      <c r="AO44" s="175">
        <f t="shared" si="2"/>
        <v>0</v>
      </c>
      <c r="AP44" s="190"/>
      <c r="AQ44" s="240">
        <f t="shared" si="5"/>
        <v>1</v>
      </c>
      <c r="AR44" s="241">
        <f t="shared" si="6"/>
        <v>0.45250000000000001</v>
      </c>
      <c r="AS44" s="241">
        <f t="shared" si="3"/>
        <v>0.45250000000000001</v>
      </c>
      <c r="AT44" s="244">
        <f t="shared" si="7"/>
        <v>1</v>
      </c>
      <c r="AU44" s="244">
        <f t="shared" si="8"/>
        <v>0.45250000000000001</v>
      </c>
      <c r="AV44" s="250">
        <f t="shared" si="9"/>
        <v>0.45250000000000001</v>
      </c>
    </row>
    <row r="45" spans="2:48" s="66" customFormat="1" ht="33.75">
      <c r="B45" s="102"/>
      <c r="C45" s="102"/>
      <c r="D45" s="93" t="s">
        <v>119</v>
      </c>
      <c r="E45" s="102"/>
      <c r="F45" s="102"/>
      <c r="G45" s="93" t="s">
        <v>94</v>
      </c>
      <c r="H45" s="57">
        <v>44652</v>
      </c>
      <c r="I45" s="57">
        <v>44926</v>
      </c>
      <c r="J45" s="58" t="s">
        <v>99</v>
      </c>
      <c r="K45" s="151"/>
      <c r="L45" s="210"/>
      <c r="M45" s="211">
        <f t="shared" si="10"/>
        <v>0</v>
      </c>
      <c r="N45" s="223"/>
      <c r="O45" s="190"/>
      <c r="P45" s="210"/>
      <c r="Q45" s="211">
        <f t="shared" si="11"/>
        <v>0</v>
      </c>
      <c r="R45" s="223"/>
      <c r="S45" s="190"/>
      <c r="T45" s="210"/>
      <c r="U45" s="211"/>
      <c r="V45" s="223"/>
      <c r="W45" s="165"/>
      <c r="X45" s="211"/>
      <c r="Y45" s="211"/>
      <c r="Z45" s="223"/>
      <c r="AA45" s="179">
        <v>0</v>
      </c>
      <c r="AB45" s="63">
        <v>0</v>
      </c>
      <c r="AC45" s="63" t="e">
        <f t="shared" si="4"/>
        <v>#DIV/0!</v>
      </c>
      <c r="AD45" s="87"/>
      <c r="AE45" s="62">
        <v>0.33</v>
      </c>
      <c r="AF45" s="62">
        <v>0.33</v>
      </c>
      <c r="AG45" s="62">
        <f t="shared" si="0"/>
        <v>1</v>
      </c>
      <c r="AH45" s="87"/>
      <c r="AI45" s="62">
        <v>0.33</v>
      </c>
      <c r="AJ45" s="62"/>
      <c r="AK45" s="60">
        <f t="shared" si="1"/>
        <v>0</v>
      </c>
      <c r="AL45" s="87"/>
      <c r="AM45" s="63">
        <v>0.34</v>
      </c>
      <c r="AN45" s="63"/>
      <c r="AO45" s="175">
        <f t="shared" si="2"/>
        <v>0</v>
      </c>
      <c r="AP45" s="190"/>
      <c r="AQ45" s="240">
        <f t="shared" si="5"/>
        <v>1</v>
      </c>
      <c r="AR45" s="241">
        <f t="shared" si="6"/>
        <v>0.33</v>
      </c>
      <c r="AS45" s="241">
        <f t="shared" si="3"/>
        <v>0.33</v>
      </c>
      <c r="AT45" s="244">
        <f t="shared" si="7"/>
        <v>1</v>
      </c>
      <c r="AU45" s="244">
        <f t="shared" si="8"/>
        <v>0.33</v>
      </c>
      <c r="AV45" s="250">
        <f t="shared" si="9"/>
        <v>0.33</v>
      </c>
    </row>
    <row r="46" spans="2:48" s="66" customFormat="1" ht="33.75">
      <c r="B46" s="102"/>
      <c r="C46" s="102"/>
      <c r="D46" s="93" t="s">
        <v>116</v>
      </c>
      <c r="E46" s="102"/>
      <c r="F46" s="102"/>
      <c r="G46" s="93" t="s">
        <v>95</v>
      </c>
      <c r="H46" s="57">
        <v>44682</v>
      </c>
      <c r="I46" s="57">
        <v>44926</v>
      </c>
      <c r="J46" s="58" t="s">
        <v>100</v>
      </c>
      <c r="K46" s="151"/>
      <c r="L46" s="210"/>
      <c r="M46" s="211">
        <f t="shared" si="10"/>
        <v>0</v>
      </c>
      <c r="N46" s="223"/>
      <c r="O46" s="190"/>
      <c r="P46" s="210"/>
      <c r="Q46" s="211">
        <f t="shared" si="11"/>
        <v>0</v>
      </c>
      <c r="R46" s="223"/>
      <c r="S46" s="190"/>
      <c r="T46" s="210"/>
      <c r="U46" s="211"/>
      <c r="V46" s="223"/>
      <c r="W46" s="165"/>
      <c r="X46" s="211"/>
      <c r="Y46" s="211"/>
      <c r="Z46" s="223"/>
      <c r="AA46" s="179">
        <v>0</v>
      </c>
      <c r="AB46" s="63">
        <v>0</v>
      </c>
      <c r="AC46" s="63" t="e">
        <f t="shared" si="4"/>
        <v>#DIV/0!</v>
      </c>
      <c r="AD46" s="87"/>
      <c r="AE46" s="62">
        <v>0.33333333333333331</v>
      </c>
      <c r="AF46" s="62">
        <v>0.33329999999999999</v>
      </c>
      <c r="AG46" s="62">
        <f t="shared" si="0"/>
        <v>0.99990000000000001</v>
      </c>
      <c r="AH46" s="87"/>
      <c r="AI46" s="62">
        <v>0.33333333333333331</v>
      </c>
      <c r="AJ46" s="62"/>
      <c r="AK46" s="60">
        <f t="shared" si="1"/>
        <v>0</v>
      </c>
      <c r="AL46" s="87"/>
      <c r="AM46" s="63">
        <v>0.33333333333333331</v>
      </c>
      <c r="AN46" s="63"/>
      <c r="AO46" s="175">
        <f t="shared" si="2"/>
        <v>0</v>
      </c>
      <c r="AP46" s="190"/>
      <c r="AQ46" s="240">
        <f t="shared" si="5"/>
        <v>1</v>
      </c>
      <c r="AR46" s="241">
        <f t="shared" si="6"/>
        <v>0.33329999999999999</v>
      </c>
      <c r="AS46" s="241">
        <f t="shared" si="3"/>
        <v>0.33329999999999999</v>
      </c>
      <c r="AT46" s="244">
        <f t="shared" si="7"/>
        <v>1</v>
      </c>
      <c r="AU46" s="244">
        <f t="shared" si="8"/>
        <v>0.33329999999999999</v>
      </c>
      <c r="AV46" s="250">
        <f t="shared" si="9"/>
        <v>0.33329999999999999</v>
      </c>
    </row>
    <row r="47" spans="2:48" s="66" customFormat="1" ht="45">
      <c r="B47" s="102"/>
      <c r="C47" s="102"/>
      <c r="D47" s="93" t="s">
        <v>117</v>
      </c>
      <c r="E47" s="102"/>
      <c r="F47" s="102"/>
      <c r="G47" s="93" t="s">
        <v>96</v>
      </c>
      <c r="H47" s="57">
        <v>44562</v>
      </c>
      <c r="I47" s="57">
        <v>44926</v>
      </c>
      <c r="J47" s="58" t="s">
        <v>179</v>
      </c>
      <c r="K47" s="151"/>
      <c r="L47" s="210"/>
      <c r="M47" s="211">
        <f t="shared" si="10"/>
        <v>0</v>
      </c>
      <c r="N47" s="223"/>
      <c r="O47" s="190"/>
      <c r="P47" s="210"/>
      <c r="Q47" s="211">
        <f t="shared" si="11"/>
        <v>0</v>
      </c>
      <c r="R47" s="223"/>
      <c r="S47" s="190"/>
      <c r="T47" s="210"/>
      <c r="U47" s="211"/>
      <c r="V47" s="223"/>
      <c r="W47" s="165"/>
      <c r="X47" s="211"/>
      <c r="Y47" s="211"/>
      <c r="Z47" s="223"/>
      <c r="AA47" s="179">
        <v>0.20500000000000002</v>
      </c>
      <c r="AB47" s="63">
        <v>0.20499999999999999</v>
      </c>
      <c r="AC47" s="63">
        <f t="shared" si="4"/>
        <v>0.99999999999999989</v>
      </c>
      <c r="AD47" s="87"/>
      <c r="AE47" s="62">
        <v>0.29000000000000004</v>
      </c>
      <c r="AF47" s="62">
        <v>0.28999999999999998</v>
      </c>
      <c r="AG47" s="62">
        <f t="shared" si="0"/>
        <v>0.99999999999999978</v>
      </c>
      <c r="AH47" s="87"/>
      <c r="AI47" s="62">
        <v>0.21000000000000002</v>
      </c>
      <c r="AJ47" s="62"/>
      <c r="AK47" s="60">
        <f t="shared" si="1"/>
        <v>0</v>
      </c>
      <c r="AL47" s="87"/>
      <c r="AM47" s="63">
        <v>0.29499999999999998</v>
      </c>
      <c r="AN47" s="63"/>
      <c r="AO47" s="175">
        <f t="shared" si="2"/>
        <v>0</v>
      </c>
      <c r="AP47" s="190"/>
      <c r="AQ47" s="240">
        <f t="shared" si="5"/>
        <v>1</v>
      </c>
      <c r="AR47" s="241">
        <f t="shared" si="6"/>
        <v>0.495</v>
      </c>
      <c r="AS47" s="241">
        <f t="shared" si="3"/>
        <v>0.495</v>
      </c>
      <c r="AT47" s="244">
        <f t="shared" si="7"/>
        <v>1</v>
      </c>
      <c r="AU47" s="244">
        <f t="shared" si="8"/>
        <v>0.495</v>
      </c>
      <c r="AV47" s="250">
        <f t="shared" si="9"/>
        <v>0.495</v>
      </c>
    </row>
    <row r="48" spans="2:48" s="66" customFormat="1" ht="113.25" customHeight="1" thickBot="1">
      <c r="B48" s="93" t="s">
        <v>80</v>
      </c>
      <c r="C48" s="93" t="s">
        <v>83</v>
      </c>
      <c r="D48" s="93" t="s">
        <v>119</v>
      </c>
      <c r="E48" s="102"/>
      <c r="F48" s="93" t="s">
        <v>102</v>
      </c>
      <c r="G48" s="93" t="s">
        <v>103</v>
      </c>
      <c r="H48" s="57">
        <v>44562</v>
      </c>
      <c r="I48" s="57">
        <v>44926</v>
      </c>
      <c r="J48" s="68" t="s">
        <v>105</v>
      </c>
      <c r="K48" s="152"/>
      <c r="L48" s="212">
        <v>89000000</v>
      </c>
      <c r="M48" s="213">
        <f t="shared" si="10"/>
        <v>0</v>
      </c>
      <c r="N48" s="224">
        <v>89000000</v>
      </c>
      <c r="O48" s="235"/>
      <c r="P48" s="212">
        <v>89000000</v>
      </c>
      <c r="Q48" s="213">
        <f t="shared" si="11"/>
        <v>0</v>
      </c>
      <c r="R48" s="224">
        <v>89000000</v>
      </c>
      <c r="S48" s="235"/>
      <c r="T48" s="212">
        <v>89000000</v>
      </c>
      <c r="U48" s="213"/>
      <c r="V48" s="224"/>
      <c r="W48" s="226"/>
      <c r="X48" s="213"/>
      <c r="Y48" s="213"/>
      <c r="Z48" s="224"/>
      <c r="AA48" s="180">
        <v>0.74666666666666659</v>
      </c>
      <c r="AB48" s="181">
        <v>0.74670000000000003</v>
      </c>
      <c r="AC48" s="181">
        <f t="shared" si="4"/>
        <v>1.000044642857143</v>
      </c>
      <c r="AD48" s="160"/>
      <c r="AE48" s="182">
        <v>0.08</v>
      </c>
      <c r="AF48" s="182">
        <v>0.08</v>
      </c>
      <c r="AG48" s="182">
        <f t="shared" si="0"/>
        <v>1</v>
      </c>
      <c r="AH48" s="160"/>
      <c r="AI48" s="182">
        <v>8.3333333333333343E-2</v>
      </c>
      <c r="AJ48" s="182"/>
      <c r="AK48" s="183">
        <f t="shared" si="1"/>
        <v>0</v>
      </c>
      <c r="AL48" s="160"/>
      <c r="AM48" s="181">
        <v>0.09</v>
      </c>
      <c r="AN48" s="181"/>
      <c r="AO48" s="184">
        <f t="shared" si="2"/>
        <v>0</v>
      </c>
      <c r="AP48" s="190"/>
      <c r="AQ48" s="245">
        <f t="shared" si="5"/>
        <v>0.99999999999999989</v>
      </c>
      <c r="AR48" s="246">
        <f t="shared" si="6"/>
        <v>0.82669999999999999</v>
      </c>
      <c r="AS48" s="246">
        <f t="shared" si="3"/>
        <v>0.8267000000000001</v>
      </c>
      <c r="AT48" s="247">
        <f t="shared" si="7"/>
        <v>0.99999999999999989</v>
      </c>
      <c r="AU48" s="247">
        <f t="shared" si="8"/>
        <v>0.82669999999999999</v>
      </c>
      <c r="AV48" s="251">
        <f t="shared" si="9"/>
        <v>0.8267000000000001</v>
      </c>
    </row>
    <row r="50" spans="2:16">
      <c r="B50" s="53" t="s">
        <v>135</v>
      </c>
      <c r="C50" s="53"/>
      <c r="D50" s="54"/>
      <c r="L50" s="225"/>
      <c r="M50" s="225"/>
      <c r="N50" s="225"/>
    </row>
    <row r="51" spans="2:16">
      <c r="B51" s="53" t="s">
        <v>136</v>
      </c>
      <c r="C51" s="53"/>
      <c r="D51" s="54"/>
      <c r="L51" s="225"/>
      <c r="P51" s="225"/>
    </row>
    <row r="52" spans="2:16">
      <c r="B52" s="54"/>
      <c r="C52" s="55"/>
      <c r="D52" s="54"/>
    </row>
  </sheetData>
  <mergeCells count="171">
    <mergeCell ref="X39:X40"/>
    <mergeCell ref="Y39:Y40"/>
    <mergeCell ref="Z39:Z40"/>
    <mergeCell ref="X41:X47"/>
    <mergeCell ref="Y41:Y47"/>
    <mergeCell ref="Z41:Z47"/>
    <mergeCell ref="X32:X33"/>
    <mergeCell ref="Y32:Y33"/>
    <mergeCell ref="Z32:Z33"/>
    <mergeCell ref="X36:X38"/>
    <mergeCell ref="Y36:Y38"/>
    <mergeCell ref="Z36:Z38"/>
    <mergeCell ref="X15:X19"/>
    <mergeCell ref="Y15:Y19"/>
    <mergeCell ref="Z15:Z19"/>
    <mergeCell ref="X23:X25"/>
    <mergeCell ref="Y23:Y25"/>
    <mergeCell ref="Z23:Z25"/>
    <mergeCell ref="V36:V38"/>
    <mergeCell ref="T39:T40"/>
    <mergeCell ref="U39:U40"/>
    <mergeCell ref="V39:V40"/>
    <mergeCell ref="T41:T47"/>
    <mergeCell ref="U41:U47"/>
    <mergeCell ref="V41:V47"/>
    <mergeCell ref="V15:V19"/>
    <mergeCell ref="T23:T25"/>
    <mergeCell ref="U23:U25"/>
    <mergeCell ref="V23:V25"/>
    <mergeCell ref="T32:T33"/>
    <mergeCell ref="U32:U33"/>
    <mergeCell ref="V32:V33"/>
    <mergeCell ref="P41:P47"/>
    <mergeCell ref="Q41:Q47"/>
    <mergeCell ref="R41:R47"/>
    <mergeCell ref="T10:T11"/>
    <mergeCell ref="U10:U11"/>
    <mergeCell ref="T12:T14"/>
    <mergeCell ref="U12:U14"/>
    <mergeCell ref="T15:T19"/>
    <mergeCell ref="U15:U19"/>
    <mergeCell ref="T36:T38"/>
    <mergeCell ref="U36:U38"/>
    <mergeCell ref="P36:P38"/>
    <mergeCell ref="Q36:Q38"/>
    <mergeCell ref="R36:R38"/>
    <mergeCell ref="P39:P40"/>
    <mergeCell ref="Q39:Q40"/>
    <mergeCell ref="R39:R40"/>
    <mergeCell ref="N41:N47"/>
    <mergeCell ref="P10:P11"/>
    <mergeCell ref="Q10:Q11"/>
    <mergeCell ref="R10:R11"/>
    <mergeCell ref="P12:P14"/>
    <mergeCell ref="Q12:Q14"/>
    <mergeCell ref="R12:R14"/>
    <mergeCell ref="P15:P19"/>
    <mergeCell ref="Q15:Q19"/>
    <mergeCell ref="R15:R19"/>
    <mergeCell ref="P23:P25"/>
    <mergeCell ref="Q23:Q25"/>
    <mergeCell ref="R23:R25"/>
    <mergeCell ref="P32:P33"/>
    <mergeCell ref="Q32:Q33"/>
    <mergeCell ref="R32:R33"/>
    <mergeCell ref="L41:L47"/>
    <mergeCell ref="M10:M11"/>
    <mergeCell ref="N10:N11"/>
    <mergeCell ref="M12:M14"/>
    <mergeCell ref="N12:N14"/>
    <mergeCell ref="M15:M19"/>
    <mergeCell ref="N15:N19"/>
    <mergeCell ref="M23:M25"/>
    <mergeCell ref="N23:N25"/>
    <mergeCell ref="M32:M33"/>
    <mergeCell ref="N32:N33"/>
    <mergeCell ref="M36:M38"/>
    <mergeCell ref="N36:N38"/>
    <mergeCell ref="M39:M40"/>
    <mergeCell ref="N39:N40"/>
    <mergeCell ref="M41:M47"/>
    <mergeCell ref="L15:L19"/>
    <mergeCell ref="L23:L25"/>
    <mergeCell ref="L32:L33"/>
    <mergeCell ref="L36:L38"/>
    <mergeCell ref="L39:L40"/>
    <mergeCell ref="A2:D4"/>
    <mergeCell ref="B6:G6"/>
    <mergeCell ref="H6:AV6"/>
    <mergeCell ref="B8:B9"/>
    <mergeCell ref="C8:C9"/>
    <mergeCell ref="D8:D9"/>
    <mergeCell ref="E8:E9"/>
    <mergeCell ref="F8:F9"/>
    <mergeCell ref="G8:G9"/>
    <mergeCell ref="H8:H9"/>
    <mergeCell ref="L8:N8"/>
    <mergeCell ref="P8:R8"/>
    <mergeCell ref="T8:V8"/>
    <mergeCell ref="X8:Z8"/>
    <mergeCell ref="AM8:AO8"/>
    <mergeCell ref="AQ8:AS8"/>
    <mergeCell ref="AT8:AV8"/>
    <mergeCell ref="B10:B11"/>
    <mergeCell ref="C10:C11"/>
    <mergeCell ref="D10:D11"/>
    <mergeCell ref="E10:E20"/>
    <mergeCell ref="F10:F11"/>
    <mergeCell ref="G10:G11"/>
    <mergeCell ref="H10:H11"/>
    <mergeCell ref="I8:I9"/>
    <mergeCell ref="J8:J9"/>
    <mergeCell ref="K8:K9"/>
    <mergeCell ref="AA8:AC8"/>
    <mergeCell ref="AE8:AG8"/>
    <mergeCell ref="AI8:AK8"/>
    <mergeCell ref="AT10:AT11"/>
    <mergeCell ref="AU10:AU11"/>
    <mergeCell ref="AV10:AV11"/>
    <mergeCell ref="B12:B14"/>
    <mergeCell ref="C12:C14"/>
    <mergeCell ref="F12:F14"/>
    <mergeCell ref="L10:L11"/>
    <mergeCell ref="L12:L14"/>
    <mergeCell ref="V10:V11"/>
    <mergeCell ref="V12:V14"/>
    <mergeCell ref="X10:X11"/>
    <mergeCell ref="Y10:Y11"/>
    <mergeCell ref="Z10:Z11"/>
    <mergeCell ref="X12:X14"/>
    <mergeCell ref="Y12:Y14"/>
    <mergeCell ref="Z12:Z14"/>
    <mergeCell ref="B23:B25"/>
    <mergeCell ref="C23:C25"/>
    <mergeCell ref="D23:D25"/>
    <mergeCell ref="F23:F25"/>
    <mergeCell ref="I10:I11"/>
    <mergeCell ref="B15:B19"/>
    <mergeCell ref="C15:C19"/>
    <mergeCell ref="K30:K35"/>
    <mergeCell ref="C32:C33"/>
    <mergeCell ref="D32:D33"/>
    <mergeCell ref="F15:F19"/>
    <mergeCell ref="D21:D22"/>
    <mergeCell ref="E21:E25"/>
    <mergeCell ref="K21:K25"/>
    <mergeCell ref="K10:K20"/>
    <mergeCell ref="B26:B29"/>
    <mergeCell ref="C26:C29"/>
    <mergeCell ref="D26:D29"/>
    <mergeCell ref="E26:E29"/>
    <mergeCell ref="K26:K29"/>
    <mergeCell ref="F32:F33"/>
    <mergeCell ref="B36:B38"/>
    <mergeCell ref="C36:C38"/>
    <mergeCell ref="D36:D37"/>
    <mergeCell ref="E36:E48"/>
    <mergeCell ref="F36:F38"/>
    <mergeCell ref="B41:B47"/>
    <mergeCell ref="C41:C47"/>
    <mergeCell ref="F41:F47"/>
    <mergeCell ref="B30:B35"/>
    <mergeCell ref="E30:E35"/>
    <mergeCell ref="K41:K48"/>
    <mergeCell ref="D42:D43"/>
    <mergeCell ref="K36:K37"/>
    <mergeCell ref="B39:B40"/>
    <mergeCell ref="C39:C40"/>
    <mergeCell ref="D39:D40"/>
    <mergeCell ref="F39:F40"/>
    <mergeCell ref="K39:K40"/>
  </mergeCells>
  <pageMargins left="3.937007874015748E-2" right="3.937007874015748E-2" top="3.937007874015748E-2" bottom="3.937007874015748E-2" header="0" footer="0"/>
  <pageSetup paperSize="5" scale="88" fitToHeight="0" orientation="landscape" r:id="rId1"/>
  <colBreaks count="1" manualBreakCount="1">
    <brk id="4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C61"/>
  <sheetViews>
    <sheetView showGridLines="0" zoomScale="80" zoomScaleNormal="80" workbookViewId="0">
      <pane ySplit="9" topLeftCell="A10" activePane="bottomLeft" state="frozenSplit"/>
      <selection pane="bottomLeft" activeCell="J10" sqref="J10"/>
    </sheetView>
  </sheetViews>
  <sheetFormatPr baseColWidth="10" defaultColWidth="11.42578125" defaultRowHeight="16.5"/>
  <cols>
    <col min="1" max="1" width="1.5703125" style="1" customWidth="1"/>
    <col min="2" max="2" width="12" style="1" customWidth="1"/>
    <col min="3" max="3" width="11.42578125" style="1"/>
    <col min="4" max="4" width="11.140625" style="1" customWidth="1"/>
    <col min="5" max="5" width="12.28515625" style="1" customWidth="1"/>
    <col min="6" max="6" width="16.42578125" style="1" customWidth="1"/>
    <col min="7" max="7" width="14.42578125" style="1" customWidth="1"/>
    <col min="8" max="9" width="15.85546875" style="1" customWidth="1"/>
    <col min="10" max="10" width="17.28515625" style="1" customWidth="1"/>
    <col min="11" max="11" width="15.85546875" style="1" customWidth="1"/>
    <col min="12" max="12" width="17.28515625" style="1" customWidth="1"/>
    <col min="13" max="33" width="12.7109375" style="1" customWidth="1"/>
    <col min="34" max="34" width="14" style="1" customWidth="1"/>
    <col min="35" max="35" width="17.42578125" style="1" customWidth="1"/>
    <col min="36" max="36" width="17.85546875" style="1" customWidth="1"/>
    <col min="37" max="37" width="2.140625" style="1" customWidth="1"/>
    <col min="38" max="16384" width="11.42578125" style="1"/>
  </cols>
  <sheetData>
    <row r="1" spans="1:237" ht="7.5" customHeight="1">
      <c r="A1" s="8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5"/>
      <c r="BD1" s="5"/>
      <c r="BE1" s="5"/>
      <c r="BF1" s="5"/>
      <c r="BG1" s="5"/>
      <c r="BH1" s="5"/>
      <c r="BI1" s="5"/>
      <c r="BJ1" s="9"/>
      <c r="BK1" s="9"/>
      <c r="BL1" s="9"/>
      <c r="BM1" s="9"/>
      <c r="BN1" s="9"/>
      <c r="BO1" s="9"/>
      <c r="BP1" s="10"/>
      <c r="BQ1" s="10"/>
      <c r="BR1" s="10"/>
      <c r="BS1" s="10"/>
      <c r="BT1" s="10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7"/>
    </row>
    <row r="2" spans="1:237" ht="30" customHeight="1">
      <c r="A2" s="132"/>
      <c r="B2" s="132"/>
      <c r="C2" s="132"/>
      <c r="D2" s="132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I2" s="12" t="s">
        <v>4</v>
      </c>
      <c r="AJ2" s="12" t="s">
        <v>7</v>
      </c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5"/>
      <c r="BD2" s="5"/>
      <c r="BE2" s="5"/>
      <c r="BF2" s="5"/>
      <c r="BG2" s="5"/>
      <c r="BH2" s="5"/>
      <c r="BI2" s="5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7"/>
    </row>
    <row r="3" spans="1:237" ht="30" customHeight="1">
      <c r="A3" s="132"/>
      <c r="B3" s="132"/>
      <c r="C3" s="132"/>
      <c r="D3" s="132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I3" s="12" t="s">
        <v>5</v>
      </c>
      <c r="AJ3" s="12">
        <v>1</v>
      </c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5"/>
      <c r="BD3" s="5"/>
      <c r="BE3" s="5"/>
      <c r="BF3" s="5"/>
      <c r="BG3" s="5"/>
      <c r="BH3" s="5"/>
      <c r="BI3" s="5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7"/>
    </row>
    <row r="4" spans="1:237" ht="30" customHeight="1">
      <c r="A4" s="132"/>
      <c r="B4" s="132"/>
      <c r="C4" s="132"/>
      <c r="D4" s="132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I4" s="12" t="s">
        <v>6</v>
      </c>
      <c r="AJ4" s="13">
        <v>43495</v>
      </c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5"/>
      <c r="BD4" s="5"/>
      <c r="BE4" s="5"/>
      <c r="BF4" s="5"/>
      <c r="BG4" s="5"/>
      <c r="BH4" s="5"/>
      <c r="BI4" s="5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7"/>
    </row>
    <row r="5" spans="1:237" ht="7.5" customHeight="1">
      <c r="A5" s="8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5"/>
      <c r="BD5" s="5"/>
      <c r="BE5" s="5"/>
      <c r="BF5" s="5"/>
      <c r="BG5" s="5"/>
      <c r="BH5" s="5"/>
      <c r="BI5" s="5"/>
      <c r="BJ5" s="9"/>
      <c r="BK5" s="9"/>
      <c r="BL5" s="9"/>
      <c r="BM5" s="9"/>
      <c r="BN5" s="9"/>
      <c r="BO5" s="9"/>
      <c r="BP5" s="10"/>
      <c r="BQ5" s="10"/>
      <c r="BR5" s="10"/>
      <c r="BS5" s="10"/>
      <c r="BT5" s="10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7"/>
    </row>
    <row r="6" spans="1:237" ht="18" customHeight="1">
      <c r="B6" s="133" t="s">
        <v>29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1"/>
      <c r="AL6" s="11"/>
      <c r="AM6" s="11"/>
      <c r="AN6" s="11"/>
      <c r="AO6" s="11"/>
      <c r="AP6" s="11"/>
      <c r="AQ6" s="11"/>
      <c r="AR6" s="11"/>
    </row>
    <row r="7" spans="1:237" ht="12.75" customHeight="1"/>
    <row r="8" spans="1:237" ht="16.5" customHeight="1">
      <c r="B8" s="116" t="s">
        <v>2</v>
      </c>
      <c r="C8" s="116" t="s">
        <v>3</v>
      </c>
      <c r="D8" s="116" t="s">
        <v>1</v>
      </c>
      <c r="E8" s="116" t="s">
        <v>0</v>
      </c>
      <c r="F8" s="134" t="s">
        <v>9</v>
      </c>
      <c r="G8" s="136" t="s">
        <v>8</v>
      </c>
      <c r="H8" s="136" t="s">
        <v>10</v>
      </c>
      <c r="I8" s="136" t="s">
        <v>11</v>
      </c>
      <c r="J8" s="115" t="s">
        <v>12</v>
      </c>
      <c r="K8" s="136" t="s">
        <v>34</v>
      </c>
      <c r="L8" s="115" t="s">
        <v>28</v>
      </c>
      <c r="M8" s="129" t="s">
        <v>18</v>
      </c>
      <c r="N8" s="130"/>
      <c r="O8" s="130"/>
      <c r="P8" s="130"/>
      <c r="Q8" s="131"/>
      <c r="R8" s="129" t="s">
        <v>19</v>
      </c>
      <c r="S8" s="130"/>
      <c r="T8" s="130"/>
      <c r="U8" s="130"/>
      <c r="V8" s="131"/>
      <c r="W8" s="129" t="s">
        <v>20</v>
      </c>
      <c r="X8" s="130"/>
      <c r="Y8" s="130"/>
      <c r="Z8" s="130"/>
      <c r="AA8" s="131"/>
      <c r="AB8" s="129" t="s">
        <v>30</v>
      </c>
      <c r="AC8" s="130"/>
      <c r="AD8" s="130"/>
      <c r="AE8" s="130"/>
      <c r="AF8" s="131"/>
      <c r="AG8" s="141" t="s">
        <v>21</v>
      </c>
      <c r="AH8" s="142"/>
      <c r="AI8" s="142"/>
      <c r="AJ8" s="143"/>
      <c r="AK8" s="4"/>
    </row>
    <row r="9" spans="1:237" ht="39.950000000000003" customHeight="1">
      <c r="B9" s="116"/>
      <c r="C9" s="116"/>
      <c r="D9" s="116"/>
      <c r="E9" s="116"/>
      <c r="F9" s="135"/>
      <c r="G9" s="137"/>
      <c r="H9" s="137"/>
      <c r="I9" s="137"/>
      <c r="J9" s="115"/>
      <c r="K9" s="137"/>
      <c r="L9" s="115"/>
      <c r="M9" s="28" t="s">
        <v>13</v>
      </c>
      <c r="N9" s="28" t="s">
        <v>14</v>
      </c>
      <c r="O9" s="28" t="s">
        <v>15</v>
      </c>
      <c r="P9" s="28" t="s">
        <v>16</v>
      </c>
      <c r="Q9" s="29" t="s">
        <v>17</v>
      </c>
      <c r="R9" s="28" t="s">
        <v>13</v>
      </c>
      <c r="S9" s="28" t="s">
        <v>14</v>
      </c>
      <c r="T9" s="28" t="s">
        <v>15</v>
      </c>
      <c r="U9" s="28" t="s">
        <v>16</v>
      </c>
      <c r="V9" s="29" t="s">
        <v>17</v>
      </c>
      <c r="W9" s="28" t="s">
        <v>13</v>
      </c>
      <c r="X9" s="28" t="s">
        <v>14</v>
      </c>
      <c r="Y9" s="28" t="s">
        <v>15</v>
      </c>
      <c r="Z9" s="28" t="s">
        <v>16</v>
      </c>
      <c r="AA9" s="29" t="s">
        <v>17</v>
      </c>
      <c r="AB9" s="28" t="s">
        <v>13</v>
      </c>
      <c r="AC9" s="28" t="s">
        <v>14</v>
      </c>
      <c r="AD9" s="28" t="s">
        <v>15</v>
      </c>
      <c r="AE9" s="28" t="s">
        <v>16</v>
      </c>
      <c r="AF9" s="29" t="s">
        <v>17</v>
      </c>
      <c r="AG9" s="30" t="s">
        <v>37</v>
      </c>
      <c r="AH9" s="30" t="s">
        <v>36</v>
      </c>
      <c r="AI9" s="30" t="s">
        <v>23</v>
      </c>
      <c r="AJ9" s="31" t="s">
        <v>22</v>
      </c>
      <c r="AK9" s="4"/>
    </row>
    <row r="10" spans="1:237" s="3" customFormat="1" ht="81">
      <c r="A10" s="2"/>
      <c r="B10" s="27"/>
      <c r="C10" s="27"/>
      <c r="D10" s="27"/>
      <c r="E10" s="27"/>
      <c r="F10" s="33" t="s">
        <v>31</v>
      </c>
      <c r="G10" s="32" t="s">
        <v>32</v>
      </c>
      <c r="H10" s="34">
        <v>44197</v>
      </c>
      <c r="I10" s="34">
        <v>44377</v>
      </c>
      <c r="J10" s="14" t="s">
        <v>35</v>
      </c>
      <c r="K10" s="35" t="s">
        <v>33</v>
      </c>
      <c r="L10" s="35" t="s">
        <v>38</v>
      </c>
      <c r="M10" s="37">
        <v>0.3</v>
      </c>
      <c r="N10" s="37">
        <v>0.3</v>
      </c>
      <c r="O10" s="18">
        <f>N10/M10</f>
        <v>1</v>
      </c>
      <c r="P10" s="16"/>
      <c r="Q10" s="18"/>
      <c r="R10" s="18">
        <v>0.3</v>
      </c>
      <c r="S10" s="18">
        <v>0.2</v>
      </c>
      <c r="T10" s="18">
        <f>S10/R10</f>
        <v>0.66666666666666674</v>
      </c>
      <c r="U10" s="18"/>
      <c r="V10" s="18"/>
      <c r="W10" s="22">
        <v>0.4</v>
      </c>
      <c r="X10" s="22">
        <v>0.4</v>
      </c>
      <c r="Y10" s="18">
        <f>X10/W10</f>
        <v>1</v>
      </c>
      <c r="Z10" s="18"/>
      <c r="AA10" s="15"/>
      <c r="AB10" s="15"/>
      <c r="AC10" s="15"/>
      <c r="AD10" s="15"/>
      <c r="AE10" s="15"/>
      <c r="AF10" s="15"/>
      <c r="AG10" s="26">
        <f>N10+S10+X10+AC10</f>
        <v>0.9</v>
      </c>
      <c r="AH10" s="36">
        <f>AG10/1</f>
        <v>0.9</v>
      </c>
      <c r="AI10" s="138"/>
      <c r="AJ10" s="138"/>
      <c r="AK10" s="20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</row>
    <row r="11" spans="1:237" s="3" customFormat="1">
      <c r="A11" s="2"/>
      <c r="B11" s="27"/>
      <c r="C11" s="27"/>
      <c r="D11" s="27"/>
      <c r="E11" s="27"/>
      <c r="F11" s="27"/>
      <c r="G11" s="27"/>
      <c r="H11" s="14"/>
      <c r="I11" s="14"/>
      <c r="J11" s="14"/>
      <c r="K11" s="14"/>
      <c r="L11" s="14"/>
      <c r="M11" s="14"/>
      <c r="N11" s="14"/>
      <c r="O11" s="17"/>
      <c r="P11" s="16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5"/>
      <c r="AB11" s="15"/>
      <c r="AC11" s="15"/>
      <c r="AD11" s="15"/>
      <c r="AE11" s="15"/>
      <c r="AF11" s="15"/>
      <c r="AG11" s="26">
        <f t="shared" ref="AG11:AG61" si="0">N11+S11+X11+AC11</f>
        <v>0</v>
      </c>
      <c r="AH11" s="19"/>
      <c r="AI11" s="139"/>
      <c r="AJ11" s="139"/>
      <c r="AK11" s="20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</row>
    <row r="12" spans="1:237">
      <c r="B12" s="27"/>
      <c r="C12" s="27"/>
      <c r="D12" s="27"/>
      <c r="E12" s="27"/>
      <c r="F12" s="27"/>
      <c r="G12" s="27"/>
      <c r="H12" s="14"/>
      <c r="I12" s="14"/>
      <c r="J12" s="14"/>
      <c r="K12" s="14"/>
      <c r="L12" s="14"/>
      <c r="M12" s="14"/>
      <c r="N12" s="14"/>
      <c r="O12" s="17"/>
      <c r="P12" s="16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5"/>
      <c r="AB12" s="15"/>
      <c r="AC12" s="15"/>
      <c r="AD12" s="15"/>
      <c r="AE12" s="15"/>
      <c r="AF12" s="15"/>
      <c r="AG12" s="26">
        <f t="shared" si="0"/>
        <v>0</v>
      </c>
      <c r="AH12" s="19"/>
      <c r="AI12" s="139"/>
      <c r="AJ12" s="139"/>
      <c r="AK12" s="23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</row>
    <row r="13" spans="1:237">
      <c r="B13" s="27"/>
      <c r="C13" s="27"/>
      <c r="D13" s="27"/>
      <c r="E13" s="27"/>
      <c r="F13" s="27"/>
      <c r="G13" s="27"/>
      <c r="H13" s="14"/>
      <c r="I13" s="14"/>
      <c r="J13" s="14"/>
      <c r="K13" s="14"/>
      <c r="L13" s="14"/>
      <c r="M13" s="14"/>
      <c r="N13" s="14"/>
      <c r="O13" s="17"/>
      <c r="P13" s="16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5"/>
      <c r="AB13" s="15"/>
      <c r="AC13" s="15"/>
      <c r="AD13" s="15"/>
      <c r="AE13" s="15"/>
      <c r="AF13" s="15"/>
      <c r="AG13" s="26">
        <f t="shared" si="0"/>
        <v>0</v>
      </c>
      <c r="AH13" s="19"/>
      <c r="AI13" s="140"/>
      <c r="AJ13" s="140"/>
      <c r="AK13" s="23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</row>
    <row r="14" spans="1:237">
      <c r="B14" s="27"/>
      <c r="C14" s="27"/>
      <c r="D14" s="27"/>
      <c r="E14" s="27"/>
      <c r="F14" s="27"/>
      <c r="G14" s="27"/>
      <c r="H14" s="14"/>
      <c r="I14" s="14"/>
      <c r="J14" s="14"/>
      <c r="K14" s="14"/>
      <c r="L14" s="14"/>
      <c r="M14" s="14"/>
      <c r="N14" s="14"/>
      <c r="O14" s="17"/>
      <c r="P14" s="16"/>
      <c r="Q14" s="18"/>
      <c r="R14" s="18"/>
      <c r="S14" s="18"/>
      <c r="T14" s="18"/>
      <c r="U14" s="18"/>
      <c r="V14" s="18"/>
      <c r="W14" s="22"/>
      <c r="X14" s="22"/>
      <c r="Y14" s="22"/>
      <c r="Z14" s="18"/>
      <c r="AA14" s="15"/>
      <c r="AB14" s="15"/>
      <c r="AC14" s="15"/>
      <c r="AD14" s="15"/>
      <c r="AE14" s="15"/>
      <c r="AF14" s="15"/>
      <c r="AG14" s="26">
        <f t="shared" si="0"/>
        <v>0</v>
      </c>
      <c r="AH14" s="19"/>
      <c r="AI14" s="138"/>
      <c r="AJ14" s="138"/>
      <c r="AK14" s="23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</row>
    <row r="15" spans="1:237">
      <c r="B15" s="27"/>
      <c r="C15" s="27"/>
      <c r="D15" s="27"/>
      <c r="E15" s="27"/>
      <c r="F15" s="27"/>
      <c r="G15" s="27"/>
      <c r="H15" s="14"/>
      <c r="I15" s="14"/>
      <c r="J15" s="14"/>
      <c r="K15" s="14"/>
      <c r="L15" s="14"/>
      <c r="M15" s="14"/>
      <c r="N15" s="14"/>
      <c r="O15" s="17"/>
      <c r="P15" s="16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5"/>
      <c r="AB15" s="15"/>
      <c r="AC15" s="15"/>
      <c r="AD15" s="15"/>
      <c r="AE15" s="15"/>
      <c r="AF15" s="15"/>
      <c r="AG15" s="26">
        <f t="shared" si="0"/>
        <v>0</v>
      </c>
      <c r="AH15" s="19"/>
      <c r="AI15" s="139"/>
      <c r="AJ15" s="139"/>
      <c r="AK15" s="23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</row>
    <row r="16" spans="1:237">
      <c r="B16" s="27"/>
      <c r="C16" s="27"/>
      <c r="D16" s="27"/>
      <c r="E16" s="27"/>
      <c r="F16" s="27"/>
      <c r="G16" s="27"/>
      <c r="H16" s="14"/>
      <c r="I16" s="14"/>
      <c r="J16" s="14"/>
      <c r="K16" s="14"/>
      <c r="L16" s="14"/>
      <c r="M16" s="14"/>
      <c r="N16" s="14"/>
      <c r="O16" s="17"/>
      <c r="P16" s="16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5"/>
      <c r="AB16" s="15"/>
      <c r="AC16" s="15"/>
      <c r="AD16" s="15"/>
      <c r="AE16" s="15"/>
      <c r="AF16" s="15"/>
      <c r="AG16" s="26">
        <f t="shared" si="0"/>
        <v>0</v>
      </c>
      <c r="AH16" s="19"/>
      <c r="AI16" s="139"/>
      <c r="AJ16" s="139"/>
      <c r="AK16" s="23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</row>
    <row r="17" spans="2:237">
      <c r="B17" s="27"/>
      <c r="C17" s="27"/>
      <c r="D17" s="27"/>
      <c r="E17" s="27"/>
      <c r="F17" s="27"/>
      <c r="G17" s="27"/>
      <c r="H17" s="14"/>
      <c r="I17" s="14"/>
      <c r="J17" s="14"/>
      <c r="K17" s="14"/>
      <c r="L17" s="14"/>
      <c r="M17" s="14"/>
      <c r="N17" s="14"/>
      <c r="O17" s="17"/>
      <c r="P17" s="16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5"/>
      <c r="AB17" s="15"/>
      <c r="AC17" s="15"/>
      <c r="AD17" s="15"/>
      <c r="AE17" s="15"/>
      <c r="AF17" s="15"/>
      <c r="AG17" s="26">
        <f t="shared" si="0"/>
        <v>0</v>
      </c>
      <c r="AH17" s="19"/>
      <c r="AI17" s="140"/>
      <c r="AJ17" s="140"/>
      <c r="AK17" s="23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</row>
    <row r="18" spans="2:237">
      <c r="B18" s="27"/>
      <c r="C18" s="27"/>
      <c r="D18" s="27"/>
      <c r="E18" s="27"/>
      <c r="F18" s="27"/>
      <c r="G18" s="27"/>
      <c r="H18" s="14"/>
      <c r="I18" s="14"/>
      <c r="J18" s="14"/>
      <c r="K18" s="14"/>
      <c r="L18" s="14"/>
      <c r="M18" s="14"/>
      <c r="N18" s="14"/>
      <c r="O18" s="17"/>
      <c r="P18" s="16"/>
      <c r="Q18" s="18"/>
      <c r="R18" s="18"/>
      <c r="S18" s="18"/>
      <c r="T18" s="18"/>
      <c r="U18" s="18"/>
      <c r="V18" s="18"/>
      <c r="W18" s="22"/>
      <c r="X18" s="22"/>
      <c r="Y18" s="22"/>
      <c r="Z18" s="18"/>
      <c r="AA18" s="15"/>
      <c r="AB18" s="15"/>
      <c r="AC18" s="15"/>
      <c r="AD18" s="15"/>
      <c r="AE18" s="15"/>
      <c r="AF18" s="15"/>
      <c r="AG18" s="26">
        <f t="shared" si="0"/>
        <v>0</v>
      </c>
      <c r="AH18" s="19"/>
      <c r="AI18" s="138"/>
      <c r="AJ18" s="138"/>
      <c r="AK18" s="23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</row>
    <row r="19" spans="2:237">
      <c r="B19" s="27"/>
      <c r="C19" s="27"/>
      <c r="D19" s="27"/>
      <c r="E19" s="27"/>
      <c r="F19" s="27"/>
      <c r="G19" s="27"/>
      <c r="H19" s="14"/>
      <c r="I19" s="14"/>
      <c r="J19" s="14"/>
      <c r="K19" s="14"/>
      <c r="L19" s="14"/>
      <c r="M19" s="14"/>
      <c r="N19" s="14"/>
      <c r="O19" s="17"/>
      <c r="P19" s="16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5"/>
      <c r="AB19" s="15"/>
      <c r="AC19" s="15"/>
      <c r="AD19" s="15"/>
      <c r="AE19" s="15"/>
      <c r="AF19" s="15"/>
      <c r="AG19" s="26">
        <f t="shared" si="0"/>
        <v>0</v>
      </c>
      <c r="AH19" s="19"/>
      <c r="AI19" s="139"/>
      <c r="AJ19" s="139"/>
      <c r="AK19" s="23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</row>
    <row r="20" spans="2:237">
      <c r="B20" s="27"/>
      <c r="C20" s="27"/>
      <c r="D20" s="27"/>
      <c r="E20" s="27"/>
      <c r="F20" s="27"/>
      <c r="G20" s="27"/>
      <c r="H20" s="14"/>
      <c r="I20" s="14"/>
      <c r="J20" s="14"/>
      <c r="K20" s="14"/>
      <c r="L20" s="14"/>
      <c r="M20" s="14"/>
      <c r="N20" s="14"/>
      <c r="O20" s="17"/>
      <c r="P20" s="16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5"/>
      <c r="AB20" s="15"/>
      <c r="AC20" s="15"/>
      <c r="AD20" s="15"/>
      <c r="AE20" s="15"/>
      <c r="AF20" s="15"/>
      <c r="AG20" s="26">
        <f t="shared" si="0"/>
        <v>0</v>
      </c>
      <c r="AH20" s="19"/>
      <c r="AI20" s="139"/>
      <c r="AJ20" s="139"/>
      <c r="AK20" s="23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</row>
    <row r="21" spans="2:237">
      <c r="B21" s="27"/>
      <c r="C21" s="27"/>
      <c r="D21" s="27"/>
      <c r="E21" s="27"/>
      <c r="F21" s="27"/>
      <c r="G21" s="27"/>
      <c r="H21" s="14"/>
      <c r="I21" s="14"/>
      <c r="J21" s="14"/>
      <c r="K21" s="14"/>
      <c r="L21" s="14"/>
      <c r="M21" s="14"/>
      <c r="N21" s="14"/>
      <c r="O21" s="17"/>
      <c r="P21" s="16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5"/>
      <c r="AB21" s="15"/>
      <c r="AC21" s="15"/>
      <c r="AD21" s="15"/>
      <c r="AE21" s="15"/>
      <c r="AF21" s="15"/>
      <c r="AG21" s="26">
        <f t="shared" si="0"/>
        <v>0</v>
      </c>
      <c r="AH21" s="19"/>
      <c r="AI21" s="140"/>
      <c r="AJ21" s="140"/>
      <c r="AK21" s="23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</row>
    <row r="22" spans="2:237">
      <c r="B22" s="27"/>
      <c r="C22" s="27"/>
      <c r="D22" s="27"/>
      <c r="E22" s="27"/>
      <c r="F22" s="27"/>
      <c r="G22" s="27"/>
      <c r="H22" s="14"/>
      <c r="I22" s="14"/>
      <c r="J22" s="14"/>
      <c r="K22" s="14"/>
      <c r="L22" s="14"/>
      <c r="M22" s="14"/>
      <c r="N22" s="14"/>
      <c r="O22" s="17"/>
      <c r="P22" s="16"/>
      <c r="Q22" s="18"/>
      <c r="R22" s="18"/>
      <c r="S22" s="18"/>
      <c r="T22" s="18"/>
      <c r="U22" s="18"/>
      <c r="V22" s="18"/>
      <c r="W22" s="22"/>
      <c r="X22" s="22"/>
      <c r="Y22" s="22"/>
      <c r="Z22" s="18"/>
      <c r="AA22" s="15"/>
      <c r="AB22" s="15"/>
      <c r="AC22" s="15"/>
      <c r="AD22" s="15"/>
      <c r="AE22" s="15"/>
      <c r="AF22" s="15"/>
      <c r="AG22" s="26">
        <f t="shared" si="0"/>
        <v>0</v>
      </c>
      <c r="AH22" s="19"/>
      <c r="AI22" s="138"/>
      <c r="AJ22" s="138"/>
      <c r="AK22" s="23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</row>
    <row r="23" spans="2:237">
      <c r="B23" s="27"/>
      <c r="C23" s="27"/>
      <c r="D23" s="27"/>
      <c r="E23" s="27"/>
      <c r="F23" s="27"/>
      <c r="G23" s="27"/>
      <c r="H23" s="14"/>
      <c r="I23" s="14"/>
      <c r="J23" s="14"/>
      <c r="K23" s="14"/>
      <c r="L23" s="14"/>
      <c r="M23" s="14"/>
      <c r="N23" s="14"/>
      <c r="O23" s="17"/>
      <c r="P23" s="16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5"/>
      <c r="AB23" s="15"/>
      <c r="AC23" s="15"/>
      <c r="AD23" s="15"/>
      <c r="AE23" s="15"/>
      <c r="AF23" s="15"/>
      <c r="AG23" s="26">
        <f t="shared" si="0"/>
        <v>0</v>
      </c>
      <c r="AH23" s="19"/>
      <c r="AI23" s="139"/>
      <c r="AJ23" s="139"/>
      <c r="AK23" s="23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</row>
    <row r="24" spans="2:237">
      <c r="B24" s="27"/>
      <c r="C24" s="27"/>
      <c r="D24" s="27"/>
      <c r="E24" s="27"/>
      <c r="F24" s="27"/>
      <c r="G24" s="27"/>
      <c r="H24" s="14"/>
      <c r="I24" s="14"/>
      <c r="J24" s="14"/>
      <c r="K24" s="14"/>
      <c r="L24" s="14"/>
      <c r="M24" s="14"/>
      <c r="N24" s="14"/>
      <c r="O24" s="17"/>
      <c r="P24" s="16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5"/>
      <c r="AB24" s="15"/>
      <c r="AC24" s="15"/>
      <c r="AD24" s="15"/>
      <c r="AE24" s="15"/>
      <c r="AF24" s="15"/>
      <c r="AG24" s="26">
        <f t="shared" si="0"/>
        <v>0</v>
      </c>
      <c r="AH24" s="19"/>
      <c r="AI24" s="139"/>
      <c r="AJ24" s="139"/>
      <c r="AK24" s="23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</row>
    <row r="25" spans="2:237">
      <c r="B25" s="27"/>
      <c r="C25" s="27"/>
      <c r="D25" s="27"/>
      <c r="E25" s="27"/>
      <c r="F25" s="27"/>
      <c r="G25" s="27"/>
      <c r="H25" s="14"/>
      <c r="I25" s="14"/>
      <c r="J25" s="14"/>
      <c r="K25" s="14"/>
      <c r="L25" s="14"/>
      <c r="M25" s="14"/>
      <c r="N25" s="14"/>
      <c r="O25" s="17"/>
      <c r="P25" s="16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5"/>
      <c r="AB25" s="15"/>
      <c r="AC25" s="15"/>
      <c r="AD25" s="15"/>
      <c r="AE25" s="15"/>
      <c r="AF25" s="15"/>
      <c r="AG25" s="26">
        <f t="shared" si="0"/>
        <v>0</v>
      </c>
      <c r="AH25" s="19"/>
      <c r="AI25" s="140"/>
      <c r="AJ25" s="140"/>
      <c r="AK25" s="23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</row>
    <row r="26" spans="2:237">
      <c r="B26" s="27"/>
      <c r="C26" s="27"/>
      <c r="D26" s="27"/>
      <c r="E26" s="27"/>
      <c r="F26" s="27"/>
      <c r="G26" s="27"/>
      <c r="H26" s="14"/>
      <c r="I26" s="14"/>
      <c r="J26" s="14"/>
      <c r="K26" s="14"/>
      <c r="L26" s="14"/>
      <c r="M26" s="14"/>
      <c r="N26" s="14"/>
      <c r="O26" s="17"/>
      <c r="P26" s="16"/>
      <c r="Q26" s="18"/>
      <c r="R26" s="18"/>
      <c r="S26" s="18"/>
      <c r="T26" s="18"/>
      <c r="U26" s="18"/>
      <c r="V26" s="18"/>
      <c r="W26" s="22"/>
      <c r="X26" s="22"/>
      <c r="Y26" s="22"/>
      <c r="Z26" s="18"/>
      <c r="AA26" s="15"/>
      <c r="AB26" s="15"/>
      <c r="AC26" s="15"/>
      <c r="AD26" s="15"/>
      <c r="AE26" s="15"/>
      <c r="AF26" s="15"/>
      <c r="AG26" s="26">
        <f t="shared" si="0"/>
        <v>0</v>
      </c>
      <c r="AH26" s="19"/>
      <c r="AI26" s="138"/>
      <c r="AJ26" s="138"/>
    </row>
    <row r="27" spans="2:237">
      <c r="B27" s="27"/>
      <c r="C27" s="27"/>
      <c r="D27" s="27"/>
      <c r="E27" s="27"/>
      <c r="F27" s="27"/>
      <c r="G27" s="27"/>
      <c r="H27" s="14"/>
      <c r="I27" s="14"/>
      <c r="J27" s="14"/>
      <c r="K27" s="14"/>
      <c r="L27" s="14"/>
      <c r="M27" s="14"/>
      <c r="N27" s="14"/>
      <c r="O27" s="17"/>
      <c r="P27" s="16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5"/>
      <c r="AB27" s="15"/>
      <c r="AC27" s="15"/>
      <c r="AD27" s="15"/>
      <c r="AE27" s="15"/>
      <c r="AF27" s="15"/>
      <c r="AG27" s="26">
        <f t="shared" si="0"/>
        <v>0</v>
      </c>
      <c r="AH27" s="19"/>
      <c r="AI27" s="139"/>
      <c r="AJ27" s="139"/>
    </row>
    <row r="28" spans="2:237">
      <c r="B28" s="27"/>
      <c r="C28" s="27"/>
      <c r="D28" s="27"/>
      <c r="E28" s="27"/>
      <c r="F28" s="27"/>
      <c r="G28" s="27"/>
      <c r="H28" s="14"/>
      <c r="I28" s="14"/>
      <c r="J28" s="14"/>
      <c r="K28" s="14"/>
      <c r="L28" s="14"/>
      <c r="M28" s="14"/>
      <c r="N28" s="14"/>
      <c r="O28" s="17"/>
      <c r="P28" s="16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5"/>
      <c r="AB28" s="15"/>
      <c r="AC28" s="15"/>
      <c r="AD28" s="15"/>
      <c r="AE28" s="15"/>
      <c r="AF28" s="15"/>
      <c r="AG28" s="26">
        <f t="shared" si="0"/>
        <v>0</v>
      </c>
      <c r="AH28" s="19"/>
      <c r="AI28" s="139"/>
      <c r="AJ28" s="139"/>
    </row>
    <row r="29" spans="2:237">
      <c r="B29" s="27"/>
      <c r="C29" s="27"/>
      <c r="D29" s="27"/>
      <c r="E29" s="27"/>
      <c r="F29" s="27"/>
      <c r="G29" s="27"/>
      <c r="H29" s="14"/>
      <c r="I29" s="14"/>
      <c r="J29" s="14"/>
      <c r="K29" s="14"/>
      <c r="L29" s="14"/>
      <c r="M29" s="14"/>
      <c r="N29" s="14"/>
      <c r="O29" s="17"/>
      <c r="P29" s="16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5"/>
      <c r="AB29" s="15"/>
      <c r="AC29" s="15"/>
      <c r="AD29" s="15"/>
      <c r="AE29" s="15"/>
      <c r="AF29" s="15"/>
      <c r="AG29" s="26">
        <f t="shared" si="0"/>
        <v>0</v>
      </c>
      <c r="AH29" s="19"/>
      <c r="AI29" s="140"/>
      <c r="AJ29" s="140"/>
    </row>
    <row r="30" spans="2:237">
      <c r="B30" s="27"/>
      <c r="C30" s="27"/>
      <c r="D30" s="27"/>
      <c r="E30" s="27"/>
      <c r="F30" s="27"/>
      <c r="G30" s="27"/>
      <c r="H30" s="14"/>
      <c r="I30" s="14"/>
      <c r="J30" s="14"/>
      <c r="K30" s="14"/>
      <c r="L30" s="14"/>
      <c r="M30" s="14"/>
      <c r="N30" s="14"/>
      <c r="O30" s="17"/>
      <c r="P30" s="16"/>
      <c r="Q30" s="18"/>
      <c r="R30" s="18"/>
      <c r="S30" s="18"/>
      <c r="T30" s="18"/>
      <c r="U30" s="18"/>
      <c r="V30" s="18"/>
      <c r="W30" s="22"/>
      <c r="X30" s="22"/>
      <c r="Y30" s="22"/>
      <c r="Z30" s="18"/>
      <c r="AA30" s="15"/>
      <c r="AB30" s="15"/>
      <c r="AC30" s="15"/>
      <c r="AD30" s="15"/>
      <c r="AE30" s="15"/>
      <c r="AF30" s="15"/>
      <c r="AG30" s="26">
        <f t="shared" si="0"/>
        <v>0</v>
      </c>
      <c r="AH30" s="19"/>
      <c r="AI30" s="138"/>
      <c r="AJ30" s="138"/>
    </row>
    <row r="31" spans="2:237">
      <c r="B31" s="27"/>
      <c r="C31" s="27"/>
      <c r="D31" s="27"/>
      <c r="E31" s="27"/>
      <c r="F31" s="27"/>
      <c r="G31" s="27"/>
      <c r="H31" s="14"/>
      <c r="I31" s="14"/>
      <c r="J31" s="14"/>
      <c r="K31" s="14"/>
      <c r="L31" s="14"/>
      <c r="M31" s="14"/>
      <c r="N31" s="14"/>
      <c r="O31" s="17"/>
      <c r="P31" s="16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5"/>
      <c r="AB31" s="15"/>
      <c r="AC31" s="15"/>
      <c r="AD31" s="15"/>
      <c r="AE31" s="15"/>
      <c r="AF31" s="15"/>
      <c r="AG31" s="26">
        <f t="shared" si="0"/>
        <v>0</v>
      </c>
      <c r="AH31" s="19"/>
      <c r="AI31" s="139"/>
      <c r="AJ31" s="139"/>
    </row>
    <row r="32" spans="2:237">
      <c r="B32" s="27"/>
      <c r="C32" s="27"/>
      <c r="D32" s="27"/>
      <c r="E32" s="27"/>
      <c r="F32" s="27"/>
      <c r="G32" s="27"/>
      <c r="H32" s="14"/>
      <c r="I32" s="14"/>
      <c r="J32" s="14"/>
      <c r="K32" s="14"/>
      <c r="L32" s="14"/>
      <c r="M32" s="14"/>
      <c r="N32" s="14"/>
      <c r="O32" s="17"/>
      <c r="P32" s="16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5"/>
      <c r="AB32" s="15"/>
      <c r="AC32" s="15"/>
      <c r="AD32" s="15"/>
      <c r="AE32" s="15"/>
      <c r="AF32" s="15"/>
      <c r="AG32" s="26">
        <f t="shared" si="0"/>
        <v>0</v>
      </c>
      <c r="AH32" s="19"/>
      <c r="AI32" s="139"/>
      <c r="AJ32" s="139"/>
    </row>
    <row r="33" spans="2:36">
      <c r="B33" s="27"/>
      <c r="C33" s="27"/>
      <c r="D33" s="27"/>
      <c r="E33" s="27"/>
      <c r="F33" s="27"/>
      <c r="G33" s="27"/>
      <c r="H33" s="14"/>
      <c r="I33" s="14"/>
      <c r="J33" s="14"/>
      <c r="K33" s="14"/>
      <c r="L33" s="14"/>
      <c r="M33" s="14"/>
      <c r="N33" s="14"/>
      <c r="O33" s="17"/>
      <c r="P33" s="16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5"/>
      <c r="AB33" s="15"/>
      <c r="AC33" s="15"/>
      <c r="AD33" s="15"/>
      <c r="AE33" s="15"/>
      <c r="AF33" s="15"/>
      <c r="AG33" s="26">
        <f t="shared" si="0"/>
        <v>0</v>
      </c>
      <c r="AH33" s="19"/>
      <c r="AI33" s="140"/>
      <c r="AJ33" s="140"/>
    </row>
    <row r="34" spans="2:36">
      <c r="B34" s="27"/>
      <c r="C34" s="27"/>
      <c r="D34" s="27"/>
      <c r="E34" s="27"/>
      <c r="F34" s="27"/>
      <c r="G34" s="27"/>
      <c r="H34" s="14"/>
      <c r="I34" s="14"/>
      <c r="J34" s="14"/>
      <c r="K34" s="14"/>
      <c r="L34" s="14"/>
      <c r="M34" s="14"/>
      <c r="N34" s="14"/>
      <c r="O34" s="17"/>
      <c r="P34" s="16"/>
      <c r="Q34" s="18"/>
      <c r="R34" s="18"/>
      <c r="S34" s="18"/>
      <c r="T34" s="18"/>
      <c r="U34" s="18"/>
      <c r="V34" s="18"/>
      <c r="W34" s="22"/>
      <c r="X34" s="22"/>
      <c r="Y34" s="22"/>
      <c r="Z34" s="18"/>
      <c r="AA34" s="15"/>
      <c r="AB34" s="15"/>
      <c r="AC34" s="15"/>
      <c r="AD34" s="15"/>
      <c r="AE34" s="15"/>
      <c r="AF34" s="15"/>
      <c r="AG34" s="26">
        <f t="shared" si="0"/>
        <v>0</v>
      </c>
      <c r="AH34" s="19"/>
      <c r="AI34" s="138"/>
      <c r="AJ34" s="138"/>
    </row>
    <row r="35" spans="2:36">
      <c r="B35" s="27"/>
      <c r="C35" s="27"/>
      <c r="D35" s="27"/>
      <c r="E35" s="27"/>
      <c r="F35" s="27"/>
      <c r="G35" s="27"/>
      <c r="H35" s="14"/>
      <c r="I35" s="14"/>
      <c r="J35" s="14"/>
      <c r="K35" s="14"/>
      <c r="L35" s="14"/>
      <c r="M35" s="14"/>
      <c r="N35" s="14"/>
      <c r="O35" s="17"/>
      <c r="P35" s="16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5"/>
      <c r="AB35" s="15"/>
      <c r="AC35" s="15"/>
      <c r="AD35" s="15"/>
      <c r="AE35" s="15"/>
      <c r="AF35" s="15"/>
      <c r="AG35" s="26">
        <f t="shared" si="0"/>
        <v>0</v>
      </c>
      <c r="AH35" s="19"/>
      <c r="AI35" s="139"/>
      <c r="AJ35" s="139"/>
    </row>
    <row r="36" spans="2:36">
      <c r="B36" s="27"/>
      <c r="C36" s="27"/>
      <c r="D36" s="27"/>
      <c r="E36" s="27"/>
      <c r="F36" s="27"/>
      <c r="G36" s="27"/>
      <c r="H36" s="14"/>
      <c r="I36" s="14"/>
      <c r="J36" s="14"/>
      <c r="K36" s="14"/>
      <c r="L36" s="14"/>
      <c r="M36" s="14"/>
      <c r="N36" s="14"/>
      <c r="O36" s="17"/>
      <c r="P36" s="16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5"/>
      <c r="AB36" s="15"/>
      <c r="AC36" s="15"/>
      <c r="AD36" s="15"/>
      <c r="AE36" s="15"/>
      <c r="AF36" s="15"/>
      <c r="AG36" s="26">
        <f t="shared" si="0"/>
        <v>0</v>
      </c>
      <c r="AH36" s="19"/>
      <c r="AI36" s="139"/>
      <c r="AJ36" s="139"/>
    </row>
    <row r="37" spans="2:36">
      <c r="B37" s="27"/>
      <c r="C37" s="27"/>
      <c r="D37" s="27"/>
      <c r="E37" s="27"/>
      <c r="F37" s="27"/>
      <c r="G37" s="27"/>
      <c r="H37" s="14"/>
      <c r="I37" s="14"/>
      <c r="J37" s="14"/>
      <c r="K37" s="14"/>
      <c r="L37" s="14"/>
      <c r="M37" s="14"/>
      <c r="N37" s="14"/>
      <c r="O37" s="17"/>
      <c r="P37" s="16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5"/>
      <c r="AB37" s="15"/>
      <c r="AC37" s="15"/>
      <c r="AD37" s="15"/>
      <c r="AE37" s="15"/>
      <c r="AF37" s="15"/>
      <c r="AG37" s="26">
        <f t="shared" si="0"/>
        <v>0</v>
      </c>
      <c r="AH37" s="19"/>
      <c r="AI37" s="140"/>
      <c r="AJ37" s="140"/>
    </row>
    <row r="38" spans="2:36">
      <c r="B38" s="27"/>
      <c r="C38" s="27"/>
      <c r="D38" s="27"/>
      <c r="E38" s="27"/>
      <c r="F38" s="27"/>
      <c r="G38" s="27"/>
      <c r="H38" s="14"/>
      <c r="I38" s="14"/>
      <c r="J38" s="14"/>
      <c r="K38" s="14"/>
      <c r="L38" s="14"/>
      <c r="M38" s="14"/>
      <c r="N38" s="14"/>
      <c r="O38" s="17"/>
      <c r="P38" s="16"/>
      <c r="Q38" s="18"/>
      <c r="R38" s="18"/>
      <c r="S38" s="18"/>
      <c r="T38" s="18"/>
      <c r="U38" s="18"/>
      <c r="V38" s="18"/>
      <c r="W38" s="22"/>
      <c r="X38" s="22"/>
      <c r="Y38" s="22"/>
      <c r="Z38" s="18"/>
      <c r="AA38" s="15"/>
      <c r="AB38" s="15"/>
      <c r="AC38" s="15"/>
      <c r="AD38" s="15"/>
      <c r="AE38" s="15"/>
      <c r="AF38" s="15"/>
      <c r="AG38" s="26">
        <f t="shared" si="0"/>
        <v>0</v>
      </c>
      <c r="AH38" s="19"/>
      <c r="AI38" s="138"/>
      <c r="AJ38" s="138"/>
    </row>
    <row r="39" spans="2:36">
      <c r="B39" s="27"/>
      <c r="C39" s="27"/>
      <c r="D39" s="27"/>
      <c r="E39" s="27"/>
      <c r="F39" s="27"/>
      <c r="G39" s="27"/>
      <c r="H39" s="14"/>
      <c r="I39" s="14"/>
      <c r="J39" s="14"/>
      <c r="K39" s="14"/>
      <c r="L39" s="14"/>
      <c r="M39" s="14"/>
      <c r="N39" s="14"/>
      <c r="O39" s="17"/>
      <c r="P39" s="16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5"/>
      <c r="AB39" s="15"/>
      <c r="AC39" s="15"/>
      <c r="AD39" s="15"/>
      <c r="AE39" s="15"/>
      <c r="AF39" s="15"/>
      <c r="AG39" s="26">
        <f t="shared" si="0"/>
        <v>0</v>
      </c>
      <c r="AH39" s="19"/>
      <c r="AI39" s="139"/>
      <c r="AJ39" s="139"/>
    </row>
    <row r="40" spans="2:36">
      <c r="B40" s="27"/>
      <c r="C40" s="27"/>
      <c r="D40" s="27"/>
      <c r="E40" s="27"/>
      <c r="F40" s="27"/>
      <c r="G40" s="27"/>
      <c r="H40" s="14"/>
      <c r="I40" s="14"/>
      <c r="J40" s="14"/>
      <c r="K40" s="14"/>
      <c r="L40" s="14"/>
      <c r="M40" s="14"/>
      <c r="N40" s="14"/>
      <c r="O40" s="17"/>
      <c r="P40" s="16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5"/>
      <c r="AB40" s="15"/>
      <c r="AC40" s="15"/>
      <c r="AD40" s="15"/>
      <c r="AE40" s="15"/>
      <c r="AF40" s="15"/>
      <c r="AG40" s="26">
        <f t="shared" si="0"/>
        <v>0</v>
      </c>
      <c r="AH40" s="19"/>
      <c r="AI40" s="139"/>
      <c r="AJ40" s="139"/>
    </row>
    <row r="41" spans="2:36">
      <c r="B41" s="27"/>
      <c r="C41" s="27"/>
      <c r="D41" s="27"/>
      <c r="E41" s="27"/>
      <c r="F41" s="27"/>
      <c r="G41" s="27"/>
      <c r="H41" s="14"/>
      <c r="I41" s="14"/>
      <c r="J41" s="14"/>
      <c r="K41" s="14"/>
      <c r="L41" s="14"/>
      <c r="M41" s="14"/>
      <c r="N41" s="14"/>
      <c r="O41" s="17"/>
      <c r="P41" s="16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5"/>
      <c r="AB41" s="15"/>
      <c r="AC41" s="15"/>
      <c r="AD41" s="15"/>
      <c r="AE41" s="15"/>
      <c r="AF41" s="15"/>
      <c r="AG41" s="26">
        <f t="shared" si="0"/>
        <v>0</v>
      </c>
      <c r="AH41" s="19"/>
      <c r="AI41" s="140"/>
      <c r="AJ41" s="140"/>
    </row>
    <row r="42" spans="2:36">
      <c r="B42" s="27"/>
      <c r="C42" s="27"/>
      <c r="D42" s="27"/>
      <c r="E42" s="27"/>
      <c r="F42" s="27"/>
      <c r="G42" s="27"/>
      <c r="H42" s="14"/>
      <c r="I42" s="14"/>
      <c r="J42" s="14"/>
      <c r="K42" s="14"/>
      <c r="L42" s="14"/>
      <c r="M42" s="14"/>
      <c r="N42" s="14"/>
      <c r="O42" s="17"/>
      <c r="P42" s="16"/>
      <c r="Q42" s="18"/>
      <c r="R42" s="18"/>
      <c r="S42" s="18"/>
      <c r="T42" s="18"/>
      <c r="U42" s="18"/>
      <c r="V42" s="18"/>
      <c r="W42" s="22"/>
      <c r="X42" s="22"/>
      <c r="Y42" s="22"/>
      <c r="Z42" s="18"/>
      <c r="AA42" s="15"/>
      <c r="AB42" s="15"/>
      <c r="AC42" s="15"/>
      <c r="AD42" s="15"/>
      <c r="AE42" s="15"/>
      <c r="AF42" s="15"/>
      <c r="AG42" s="26">
        <f t="shared" si="0"/>
        <v>0</v>
      </c>
      <c r="AH42" s="19"/>
      <c r="AI42" s="138"/>
      <c r="AJ42" s="138"/>
    </row>
    <row r="43" spans="2:36">
      <c r="B43" s="27"/>
      <c r="C43" s="27"/>
      <c r="D43" s="27"/>
      <c r="E43" s="27"/>
      <c r="F43" s="27"/>
      <c r="G43" s="27"/>
      <c r="H43" s="14"/>
      <c r="I43" s="14"/>
      <c r="J43" s="14"/>
      <c r="K43" s="14"/>
      <c r="L43" s="14"/>
      <c r="M43" s="14"/>
      <c r="N43" s="14"/>
      <c r="O43" s="17"/>
      <c r="P43" s="16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5"/>
      <c r="AB43" s="15"/>
      <c r="AC43" s="15"/>
      <c r="AD43" s="15"/>
      <c r="AE43" s="15"/>
      <c r="AF43" s="15"/>
      <c r="AG43" s="26">
        <f t="shared" si="0"/>
        <v>0</v>
      </c>
      <c r="AH43" s="19"/>
      <c r="AI43" s="139"/>
      <c r="AJ43" s="139"/>
    </row>
    <row r="44" spans="2:36">
      <c r="B44" s="27"/>
      <c r="C44" s="27"/>
      <c r="D44" s="27"/>
      <c r="E44" s="27"/>
      <c r="F44" s="27"/>
      <c r="G44" s="27"/>
      <c r="H44" s="14"/>
      <c r="I44" s="14"/>
      <c r="J44" s="14"/>
      <c r="K44" s="14"/>
      <c r="L44" s="14"/>
      <c r="M44" s="14"/>
      <c r="N44" s="14"/>
      <c r="O44" s="17"/>
      <c r="P44" s="16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5"/>
      <c r="AB44" s="15"/>
      <c r="AC44" s="15"/>
      <c r="AD44" s="15"/>
      <c r="AE44" s="15"/>
      <c r="AF44" s="15"/>
      <c r="AG44" s="26">
        <f t="shared" si="0"/>
        <v>0</v>
      </c>
      <c r="AH44" s="19"/>
      <c r="AI44" s="139"/>
      <c r="AJ44" s="139"/>
    </row>
    <row r="45" spans="2:36">
      <c r="B45" s="27"/>
      <c r="C45" s="27"/>
      <c r="D45" s="27"/>
      <c r="E45" s="27"/>
      <c r="F45" s="27"/>
      <c r="G45" s="27"/>
      <c r="H45" s="14"/>
      <c r="I45" s="14"/>
      <c r="J45" s="14"/>
      <c r="K45" s="14"/>
      <c r="L45" s="14"/>
      <c r="M45" s="14"/>
      <c r="N45" s="14"/>
      <c r="O45" s="17"/>
      <c r="P45" s="16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5"/>
      <c r="AB45" s="15"/>
      <c r="AC45" s="15"/>
      <c r="AD45" s="15"/>
      <c r="AE45" s="15"/>
      <c r="AF45" s="15"/>
      <c r="AG45" s="26">
        <f t="shared" si="0"/>
        <v>0</v>
      </c>
      <c r="AH45" s="19"/>
      <c r="AI45" s="140"/>
      <c r="AJ45" s="140"/>
    </row>
    <row r="46" spans="2:36">
      <c r="B46" s="27"/>
      <c r="C46" s="27"/>
      <c r="D46" s="27"/>
      <c r="E46" s="27"/>
      <c r="F46" s="27"/>
      <c r="G46" s="27"/>
      <c r="H46" s="14"/>
      <c r="I46" s="14"/>
      <c r="J46" s="14"/>
      <c r="K46" s="14"/>
      <c r="L46" s="14"/>
      <c r="M46" s="14"/>
      <c r="N46" s="14"/>
      <c r="O46" s="17"/>
      <c r="P46" s="16"/>
      <c r="Q46" s="18"/>
      <c r="R46" s="18"/>
      <c r="S46" s="18"/>
      <c r="T46" s="18"/>
      <c r="U46" s="18"/>
      <c r="V46" s="18"/>
      <c r="W46" s="22"/>
      <c r="X46" s="22"/>
      <c r="Y46" s="22"/>
      <c r="Z46" s="18"/>
      <c r="AA46" s="15"/>
      <c r="AB46" s="15"/>
      <c r="AC46" s="15"/>
      <c r="AD46" s="15"/>
      <c r="AE46" s="15"/>
      <c r="AF46" s="15"/>
      <c r="AG46" s="26">
        <f t="shared" si="0"/>
        <v>0</v>
      </c>
      <c r="AH46" s="19"/>
      <c r="AI46" s="138"/>
      <c r="AJ46" s="138"/>
    </row>
    <row r="47" spans="2:36">
      <c r="B47" s="27"/>
      <c r="C47" s="27"/>
      <c r="D47" s="27"/>
      <c r="E47" s="27"/>
      <c r="F47" s="27"/>
      <c r="G47" s="27"/>
      <c r="H47" s="14"/>
      <c r="I47" s="14"/>
      <c r="J47" s="14"/>
      <c r="K47" s="14"/>
      <c r="L47" s="14"/>
      <c r="M47" s="14"/>
      <c r="N47" s="14"/>
      <c r="O47" s="17"/>
      <c r="P47" s="16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5"/>
      <c r="AB47" s="15"/>
      <c r="AC47" s="15"/>
      <c r="AD47" s="15"/>
      <c r="AE47" s="15"/>
      <c r="AF47" s="15"/>
      <c r="AG47" s="26">
        <f t="shared" si="0"/>
        <v>0</v>
      </c>
      <c r="AH47" s="19"/>
      <c r="AI47" s="139"/>
      <c r="AJ47" s="139"/>
    </row>
    <row r="48" spans="2:36">
      <c r="B48" s="27"/>
      <c r="C48" s="27"/>
      <c r="D48" s="27"/>
      <c r="E48" s="27"/>
      <c r="F48" s="27"/>
      <c r="G48" s="27"/>
      <c r="H48" s="14"/>
      <c r="I48" s="14"/>
      <c r="J48" s="14"/>
      <c r="K48" s="14"/>
      <c r="L48" s="14"/>
      <c r="M48" s="14"/>
      <c r="N48" s="14"/>
      <c r="O48" s="17"/>
      <c r="P48" s="16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5"/>
      <c r="AB48" s="15"/>
      <c r="AC48" s="15"/>
      <c r="AD48" s="15"/>
      <c r="AE48" s="15"/>
      <c r="AF48" s="15"/>
      <c r="AG48" s="26">
        <f t="shared" si="0"/>
        <v>0</v>
      </c>
      <c r="AH48" s="19"/>
      <c r="AI48" s="139"/>
      <c r="AJ48" s="139"/>
    </row>
    <row r="49" spans="2:36">
      <c r="B49" s="27"/>
      <c r="C49" s="27"/>
      <c r="D49" s="27"/>
      <c r="E49" s="27"/>
      <c r="F49" s="27"/>
      <c r="G49" s="27"/>
      <c r="H49" s="14"/>
      <c r="I49" s="14"/>
      <c r="J49" s="14"/>
      <c r="K49" s="14"/>
      <c r="L49" s="14"/>
      <c r="M49" s="14"/>
      <c r="N49" s="14"/>
      <c r="O49" s="17"/>
      <c r="P49" s="16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5"/>
      <c r="AB49" s="15"/>
      <c r="AC49" s="15"/>
      <c r="AD49" s="15"/>
      <c r="AE49" s="15"/>
      <c r="AF49" s="15"/>
      <c r="AG49" s="26">
        <f t="shared" si="0"/>
        <v>0</v>
      </c>
      <c r="AH49" s="19"/>
      <c r="AI49" s="140"/>
      <c r="AJ49" s="140"/>
    </row>
    <row r="50" spans="2:36">
      <c r="B50" s="27"/>
      <c r="C50" s="27"/>
      <c r="D50" s="27"/>
      <c r="E50" s="27"/>
      <c r="F50" s="27"/>
      <c r="G50" s="27"/>
      <c r="H50" s="14"/>
      <c r="I50" s="14"/>
      <c r="J50" s="14"/>
      <c r="K50" s="14"/>
      <c r="L50" s="14"/>
      <c r="M50" s="14"/>
      <c r="N50" s="14"/>
      <c r="O50" s="17"/>
      <c r="P50" s="16"/>
      <c r="Q50" s="18"/>
      <c r="R50" s="18"/>
      <c r="S50" s="18"/>
      <c r="T50" s="18"/>
      <c r="U50" s="18"/>
      <c r="V50" s="18"/>
      <c r="W50" s="22"/>
      <c r="X50" s="22"/>
      <c r="Y50" s="22"/>
      <c r="Z50" s="18"/>
      <c r="AA50" s="15"/>
      <c r="AB50" s="15"/>
      <c r="AC50" s="15"/>
      <c r="AD50" s="15"/>
      <c r="AE50" s="15"/>
      <c r="AF50" s="15"/>
      <c r="AG50" s="26">
        <f t="shared" si="0"/>
        <v>0</v>
      </c>
      <c r="AH50" s="19"/>
      <c r="AI50" s="138"/>
      <c r="AJ50" s="138"/>
    </row>
    <row r="51" spans="2:36">
      <c r="B51" s="27"/>
      <c r="C51" s="27"/>
      <c r="D51" s="27"/>
      <c r="E51" s="27"/>
      <c r="F51" s="27"/>
      <c r="G51" s="27"/>
      <c r="H51" s="14"/>
      <c r="I51" s="14"/>
      <c r="J51" s="14"/>
      <c r="K51" s="14"/>
      <c r="L51" s="14"/>
      <c r="M51" s="14"/>
      <c r="N51" s="14"/>
      <c r="O51" s="17"/>
      <c r="P51" s="16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5"/>
      <c r="AB51" s="15"/>
      <c r="AC51" s="15"/>
      <c r="AD51" s="15"/>
      <c r="AE51" s="15"/>
      <c r="AF51" s="15"/>
      <c r="AG51" s="26">
        <f t="shared" si="0"/>
        <v>0</v>
      </c>
      <c r="AH51" s="19"/>
      <c r="AI51" s="139"/>
      <c r="AJ51" s="139"/>
    </row>
    <row r="52" spans="2:36">
      <c r="B52" s="27"/>
      <c r="C52" s="27"/>
      <c r="D52" s="27"/>
      <c r="E52" s="27"/>
      <c r="F52" s="27"/>
      <c r="G52" s="27"/>
      <c r="H52" s="14"/>
      <c r="I52" s="14"/>
      <c r="J52" s="14"/>
      <c r="K52" s="14"/>
      <c r="L52" s="14"/>
      <c r="M52" s="14"/>
      <c r="N52" s="14"/>
      <c r="O52" s="17"/>
      <c r="P52" s="16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5"/>
      <c r="AB52" s="15"/>
      <c r="AC52" s="15"/>
      <c r="AD52" s="15"/>
      <c r="AE52" s="15"/>
      <c r="AF52" s="15"/>
      <c r="AG52" s="26">
        <f t="shared" si="0"/>
        <v>0</v>
      </c>
      <c r="AH52" s="19"/>
      <c r="AI52" s="139"/>
      <c r="AJ52" s="139"/>
    </row>
    <row r="53" spans="2:36">
      <c r="B53" s="27"/>
      <c r="C53" s="27"/>
      <c r="D53" s="27"/>
      <c r="E53" s="27"/>
      <c r="F53" s="27"/>
      <c r="G53" s="27"/>
      <c r="H53" s="14"/>
      <c r="I53" s="14"/>
      <c r="J53" s="14"/>
      <c r="K53" s="14"/>
      <c r="L53" s="14"/>
      <c r="M53" s="14"/>
      <c r="N53" s="14"/>
      <c r="O53" s="17"/>
      <c r="P53" s="16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5"/>
      <c r="AB53" s="15"/>
      <c r="AC53" s="15"/>
      <c r="AD53" s="15"/>
      <c r="AE53" s="15"/>
      <c r="AF53" s="15"/>
      <c r="AG53" s="26">
        <f t="shared" si="0"/>
        <v>0</v>
      </c>
      <c r="AH53" s="19"/>
      <c r="AI53" s="140"/>
      <c r="AJ53" s="140"/>
    </row>
    <row r="54" spans="2:36">
      <c r="B54" s="27"/>
      <c r="C54" s="27"/>
      <c r="D54" s="27"/>
      <c r="E54" s="27"/>
      <c r="F54" s="27"/>
      <c r="G54" s="27"/>
      <c r="H54" s="14"/>
      <c r="I54" s="14"/>
      <c r="J54" s="14"/>
      <c r="K54" s="14"/>
      <c r="L54" s="14"/>
      <c r="M54" s="14"/>
      <c r="N54" s="14"/>
      <c r="O54" s="17"/>
      <c r="P54" s="16"/>
      <c r="Q54" s="18"/>
      <c r="R54" s="18"/>
      <c r="S54" s="18"/>
      <c r="T54" s="18"/>
      <c r="U54" s="18"/>
      <c r="V54" s="18"/>
      <c r="W54" s="22"/>
      <c r="X54" s="22"/>
      <c r="Y54" s="22"/>
      <c r="Z54" s="18"/>
      <c r="AA54" s="15"/>
      <c r="AB54" s="15"/>
      <c r="AC54" s="15"/>
      <c r="AD54" s="15"/>
      <c r="AE54" s="15"/>
      <c r="AF54" s="15"/>
      <c r="AG54" s="26">
        <f t="shared" si="0"/>
        <v>0</v>
      </c>
      <c r="AH54" s="19"/>
      <c r="AI54" s="138"/>
      <c r="AJ54" s="138"/>
    </row>
    <row r="55" spans="2:36">
      <c r="B55" s="27"/>
      <c r="C55" s="27"/>
      <c r="D55" s="27"/>
      <c r="E55" s="27"/>
      <c r="F55" s="27"/>
      <c r="G55" s="27"/>
      <c r="H55" s="14"/>
      <c r="I55" s="14"/>
      <c r="J55" s="14"/>
      <c r="K55" s="14"/>
      <c r="L55" s="14"/>
      <c r="M55" s="14"/>
      <c r="N55" s="14"/>
      <c r="O55" s="17"/>
      <c r="P55" s="16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5"/>
      <c r="AB55" s="15"/>
      <c r="AC55" s="15"/>
      <c r="AD55" s="15"/>
      <c r="AE55" s="15"/>
      <c r="AF55" s="15"/>
      <c r="AG55" s="26">
        <f t="shared" si="0"/>
        <v>0</v>
      </c>
      <c r="AH55" s="19"/>
      <c r="AI55" s="139"/>
      <c r="AJ55" s="139"/>
    </row>
    <row r="56" spans="2:36">
      <c r="B56" s="27"/>
      <c r="C56" s="27"/>
      <c r="D56" s="27"/>
      <c r="E56" s="27"/>
      <c r="F56" s="27"/>
      <c r="G56" s="27"/>
      <c r="H56" s="14"/>
      <c r="I56" s="14"/>
      <c r="J56" s="14"/>
      <c r="K56" s="14"/>
      <c r="L56" s="14"/>
      <c r="M56" s="14"/>
      <c r="N56" s="14"/>
      <c r="O56" s="17"/>
      <c r="P56" s="16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5"/>
      <c r="AB56" s="15"/>
      <c r="AC56" s="15"/>
      <c r="AD56" s="15"/>
      <c r="AE56" s="15"/>
      <c r="AF56" s="15"/>
      <c r="AG56" s="26">
        <f t="shared" si="0"/>
        <v>0</v>
      </c>
      <c r="AH56" s="19"/>
      <c r="AI56" s="139"/>
      <c r="AJ56" s="139"/>
    </row>
    <row r="57" spans="2:36">
      <c r="B57" s="27"/>
      <c r="C57" s="27"/>
      <c r="D57" s="27"/>
      <c r="E57" s="27"/>
      <c r="F57" s="27"/>
      <c r="G57" s="27"/>
      <c r="H57" s="14"/>
      <c r="I57" s="14"/>
      <c r="J57" s="14"/>
      <c r="K57" s="14"/>
      <c r="L57" s="14"/>
      <c r="M57" s="14"/>
      <c r="N57" s="14"/>
      <c r="O57" s="17"/>
      <c r="P57" s="16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5"/>
      <c r="AB57" s="15"/>
      <c r="AC57" s="15"/>
      <c r="AD57" s="15"/>
      <c r="AE57" s="15"/>
      <c r="AF57" s="15"/>
      <c r="AG57" s="26">
        <f t="shared" si="0"/>
        <v>0</v>
      </c>
      <c r="AH57" s="19"/>
      <c r="AI57" s="140"/>
      <c r="AJ57" s="140"/>
    </row>
    <row r="58" spans="2:36">
      <c r="B58" s="27"/>
      <c r="C58" s="27"/>
      <c r="D58" s="27"/>
      <c r="E58" s="27"/>
      <c r="F58" s="27"/>
      <c r="G58" s="27"/>
      <c r="H58" s="14"/>
      <c r="I58" s="14"/>
      <c r="J58" s="14"/>
      <c r="K58" s="14"/>
      <c r="L58" s="14"/>
      <c r="M58" s="14"/>
      <c r="N58" s="14"/>
      <c r="O58" s="17"/>
      <c r="P58" s="16"/>
      <c r="Q58" s="18"/>
      <c r="R58" s="18"/>
      <c r="S58" s="18"/>
      <c r="T58" s="18"/>
      <c r="U58" s="18"/>
      <c r="V58" s="18"/>
      <c r="W58" s="22"/>
      <c r="X58" s="22"/>
      <c r="Y58" s="22"/>
      <c r="Z58" s="18"/>
      <c r="AA58" s="15"/>
      <c r="AB58" s="15"/>
      <c r="AC58" s="15"/>
      <c r="AD58" s="15"/>
      <c r="AE58" s="15"/>
      <c r="AF58" s="15"/>
      <c r="AG58" s="26">
        <f t="shared" si="0"/>
        <v>0</v>
      </c>
      <c r="AH58" s="19"/>
      <c r="AI58" s="138"/>
      <c r="AJ58" s="138"/>
    </row>
    <row r="59" spans="2:36">
      <c r="B59" s="27"/>
      <c r="C59" s="27"/>
      <c r="D59" s="27"/>
      <c r="E59" s="27"/>
      <c r="F59" s="27"/>
      <c r="G59" s="27"/>
      <c r="H59" s="14"/>
      <c r="I59" s="14"/>
      <c r="J59" s="14"/>
      <c r="K59" s="14"/>
      <c r="L59" s="14"/>
      <c r="M59" s="14"/>
      <c r="N59" s="14"/>
      <c r="O59" s="17"/>
      <c r="P59" s="16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5"/>
      <c r="AB59" s="15"/>
      <c r="AC59" s="15"/>
      <c r="AD59" s="15"/>
      <c r="AE59" s="15"/>
      <c r="AF59" s="15"/>
      <c r="AG59" s="26">
        <f t="shared" si="0"/>
        <v>0</v>
      </c>
      <c r="AH59" s="19"/>
      <c r="AI59" s="139"/>
      <c r="AJ59" s="139"/>
    </row>
    <row r="60" spans="2:36">
      <c r="B60" s="27"/>
      <c r="C60" s="27"/>
      <c r="D60" s="27"/>
      <c r="E60" s="27"/>
      <c r="F60" s="27"/>
      <c r="G60" s="27"/>
      <c r="H60" s="14"/>
      <c r="I60" s="14"/>
      <c r="J60" s="14"/>
      <c r="K60" s="14"/>
      <c r="L60" s="14"/>
      <c r="M60" s="14"/>
      <c r="N60" s="14"/>
      <c r="O60" s="17"/>
      <c r="P60" s="16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5"/>
      <c r="AB60" s="15"/>
      <c r="AC60" s="15"/>
      <c r="AD60" s="15"/>
      <c r="AE60" s="15"/>
      <c r="AF60" s="15"/>
      <c r="AG60" s="26">
        <f t="shared" si="0"/>
        <v>0</v>
      </c>
      <c r="AH60" s="19"/>
      <c r="AI60" s="139"/>
      <c r="AJ60" s="139"/>
    </row>
    <row r="61" spans="2:36">
      <c r="B61" s="27"/>
      <c r="C61" s="27"/>
      <c r="D61" s="27"/>
      <c r="E61" s="27"/>
      <c r="F61" s="27"/>
      <c r="G61" s="27"/>
      <c r="H61" s="14"/>
      <c r="I61" s="14"/>
      <c r="J61" s="14"/>
      <c r="K61" s="14"/>
      <c r="L61" s="14"/>
      <c r="M61" s="14"/>
      <c r="N61" s="14"/>
      <c r="O61" s="17"/>
      <c r="P61" s="16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5"/>
      <c r="AB61" s="15"/>
      <c r="AC61" s="15"/>
      <c r="AD61" s="15"/>
      <c r="AE61" s="15"/>
      <c r="AF61" s="15"/>
      <c r="AG61" s="26">
        <f t="shared" si="0"/>
        <v>0</v>
      </c>
      <c r="AH61" s="19"/>
      <c r="AI61" s="140"/>
      <c r="AJ61" s="140"/>
    </row>
  </sheetData>
  <mergeCells count="45">
    <mergeCell ref="AI58:AI61"/>
    <mergeCell ref="AJ58:AJ61"/>
    <mergeCell ref="L8:L9"/>
    <mergeCell ref="AI50:AI53"/>
    <mergeCell ref="AJ50:AJ53"/>
    <mergeCell ref="AI54:AI57"/>
    <mergeCell ref="AJ54:AJ57"/>
    <mergeCell ref="AI42:AI45"/>
    <mergeCell ref="AJ42:AJ45"/>
    <mergeCell ref="AI46:AI49"/>
    <mergeCell ref="AJ46:AJ49"/>
    <mergeCell ref="AI34:AI37"/>
    <mergeCell ref="AJ34:AJ37"/>
    <mergeCell ref="AI38:AI41"/>
    <mergeCell ref="AJ38:AJ41"/>
    <mergeCell ref="AI26:AI29"/>
    <mergeCell ref="AJ26:AJ29"/>
    <mergeCell ref="AI30:AI33"/>
    <mergeCell ref="AJ30:AJ33"/>
    <mergeCell ref="AI18:AI21"/>
    <mergeCell ref="AJ18:AJ21"/>
    <mergeCell ref="AI22:AI25"/>
    <mergeCell ref="AJ22:AJ25"/>
    <mergeCell ref="AI10:AI13"/>
    <mergeCell ref="AJ10:AJ13"/>
    <mergeCell ref="AI14:AI17"/>
    <mergeCell ref="AJ14:AJ17"/>
    <mergeCell ref="R8:V8"/>
    <mergeCell ref="W8:AA8"/>
    <mergeCell ref="AB8:AF8"/>
    <mergeCell ref="AG8:AJ8"/>
    <mergeCell ref="M8:Q8"/>
    <mergeCell ref="A2:D4"/>
    <mergeCell ref="B6:L6"/>
    <mergeCell ref="M6:AJ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</mergeCells>
  <pageMargins left="0.39370078740157483" right="0.39370078740157483" top="0.39370078740157483" bottom="0.39370078740157483" header="0" footer="0"/>
  <pageSetup scale="46" orientation="landscape" r:id="rId1"/>
  <colBreaks count="1" manualBreakCount="1"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PORTADA</vt:lpstr>
      <vt:lpstr>SEGUIMIENTO I TRIMESTRE 2022</vt:lpstr>
      <vt:lpstr>SEGUIMIENTO II TRIMESTRE 2022</vt:lpstr>
      <vt:lpstr>SEGUIMIENTO</vt:lpstr>
      <vt:lpstr>PORTADA!Área_de_impresión</vt:lpstr>
      <vt:lpstr>SEGUIMIENTO!Área_de_impresión</vt:lpstr>
      <vt:lpstr>'SEGUIMIENTO I TRIMESTRE 2022'!Área_de_impresión</vt:lpstr>
      <vt:lpstr>'SEGUIMIENTO II TRIMESTRE 2022'!Área_de_impresión</vt:lpstr>
      <vt:lpstr>'SEGUIMIENTO I TRIMESTRE 2022'!Títulos_a_imprimir</vt:lpstr>
      <vt:lpstr>'SEGUIMIENTO II TRIMESTRE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Rocio Gomez Gamba</dc:creator>
  <cp:lastModifiedBy>Administrador</cp:lastModifiedBy>
  <cp:lastPrinted>2022-02-16T03:16:47Z</cp:lastPrinted>
  <dcterms:created xsi:type="dcterms:W3CDTF">2019-01-29T13:29:48Z</dcterms:created>
  <dcterms:modified xsi:type="dcterms:W3CDTF">2022-09-15T17:08:43Z</dcterms:modified>
</cp:coreProperties>
</file>