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19\SEGUIMIENTO A LOS PLANES DE LA VIGENCIA 2019\"/>
    </mc:Choice>
  </mc:AlternateContent>
  <xr:revisionPtr revIDLastSave="0" documentId="8_{049573D8-9EA8-4D5F-AD76-BDAECA41A3F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eguimiento" sheetId="3" r:id="rId1"/>
  </sheets>
  <definedNames>
    <definedName name="_xlnm.Print_Area" localSheetId="0">Seguimiento!$A$1:$Y$43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3" l="1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15" i="3"/>
  <c r="M16" i="3"/>
  <c r="M17" i="3"/>
  <c r="M18" i="3"/>
  <c r="M19" i="3"/>
  <c r="M7" i="3"/>
  <c r="M8" i="3"/>
  <c r="M9" i="3"/>
  <c r="M10" i="3"/>
  <c r="M11" i="3"/>
  <c r="M12" i="3"/>
  <c r="M13" i="3"/>
  <c r="M14" i="3"/>
  <c r="R30" i="3"/>
  <c r="R31" i="3"/>
  <c r="R32" i="3"/>
  <c r="R33" i="3"/>
  <c r="R34" i="3"/>
  <c r="R35" i="3"/>
  <c r="R36" i="3"/>
  <c r="R37" i="3"/>
  <c r="R38" i="3"/>
  <c r="R23" i="3"/>
  <c r="R24" i="3"/>
  <c r="R25" i="3"/>
  <c r="R26" i="3"/>
  <c r="R27" i="3"/>
  <c r="R28" i="3"/>
  <c r="R29" i="3"/>
  <c r="R18" i="3"/>
  <c r="R19" i="3"/>
  <c r="R20" i="3"/>
  <c r="R21" i="3"/>
  <c r="R22" i="3"/>
  <c r="R15" i="3"/>
  <c r="R16" i="3"/>
  <c r="R17" i="3"/>
  <c r="R11" i="3"/>
  <c r="R12" i="3"/>
  <c r="R13" i="3"/>
  <c r="R14" i="3"/>
  <c r="O10" i="3" l="1"/>
  <c r="N10" i="3"/>
  <c r="R10" i="3" s="1"/>
  <c r="W37" i="3" l="1"/>
  <c r="W16" i="3"/>
  <c r="W31" i="3" l="1"/>
  <c r="W34" i="3"/>
  <c r="W33" i="3" l="1"/>
  <c r="W32" i="3"/>
  <c r="W30" i="3"/>
  <c r="W29" i="3"/>
  <c r="W28" i="3"/>
  <c r="W27" i="3"/>
  <c r="W26" i="3" l="1"/>
  <c r="W23" i="3"/>
  <c r="W14" i="3" l="1"/>
  <c r="U6" i="3"/>
  <c r="W22" i="3" l="1"/>
  <c r="W21" i="3" l="1"/>
  <c r="W18" i="3"/>
  <c r="W19" i="3" l="1"/>
  <c r="W35" i="3" l="1"/>
  <c r="W38" i="3" l="1"/>
  <c r="W36" i="3"/>
  <c r="W6" i="3" l="1"/>
  <c r="W20" i="3"/>
  <c r="W17" i="3"/>
  <c r="W7" i="3"/>
  <c r="W25" i="3"/>
  <c r="W24" i="3"/>
  <c r="W15" i="3"/>
  <c r="W13" i="3"/>
  <c r="W12" i="3"/>
  <c r="W11" i="3"/>
  <c r="W9" i="3"/>
  <c r="W8" i="3"/>
  <c r="L6" i="3" l="1"/>
  <c r="M6" i="3" s="1"/>
</calcChain>
</file>

<file path=xl/sharedStrings.xml><?xml version="1.0" encoding="utf-8"?>
<sst xmlns="http://schemas.openxmlformats.org/spreadsheetml/2006/main" count="231" uniqueCount="126">
  <si>
    <t>Gestión del Talento Humano</t>
  </si>
  <si>
    <t>CALIDAD DE VIDA LABORAL</t>
  </si>
  <si>
    <t>Semana de reconocimiento y empoderamiento  de las mujeres servidoras publicas  del D.C.</t>
  </si>
  <si>
    <t>Dia del hombre</t>
  </si>
  <si>
    <t xml:space="preserve">Entrega de Incentivos  a Labor realizada </t>
  </si>
  <si>
    <t xml:space="preserve">Tiempo de descanso por cumpleaños ( medio día)  </t>
  </si>
  <si>
    <t>Torneo juego de rana</t>
  </si>
  <si>
    <t>Torneo tenis de mesa</t>
  </si>
  <si>
    <t>Torneo bolos</t>
  </si>
  <si>
    <t xml:space="preserve">Uso de la bicicleta ( incentivo de acuerdo con la normatividad ) </t>
  </si>
  <si>
    <t>ACTIVIDADES PARA EL NÚCLEO FAMILIAR</t>
  </si>
  <si>
    <t xml:space="preserve">Integración Dadep </t>
  </si>
  <si>
    <t>Día de la familia</t>
  </si>
  <si>
    <t xml:space="preserve">Vacaciones recreativas </t>
  </si>
  <si>
    <t>Bonos navideños</t>
  </si>
  <si>
    <t xml:space="preserve">Curso de pintura o manualidades </t>
  </si>
  <si>
    <t>Dia amor y amistad</t>
  </si>
  <si>
    <t xml:space="preserve">Día de los dulces </t>
  </si>
  <si>
    <t xml:space="preserve">Novenas navideñas </t>
  </si>
  <si>
    <t>SEGUMIENTO AL PLAN DE BIENESTAR E INCENTIVOS 2019</t>
  </si>
  <si>
    <t xml:space="preserve">INFORMACIÓN DE LA ACTIVIDAD </t>
  </si>
  <si>
    <t>ACTIVIDAD DIRIJIDA A</t>
  </si>
  <si>
    <t>A No. De Calificaciones satisfactorias o sobresalientes</t>
  </si>
  <si>
    <t>OBSERVACIONES</t>
  </si>
  <si>
    <t>Servidores de Planta
No.</t>
  </si>
  <si>
    <t>Contratistas
No.</t>
  </si>
  <si>
    <t>Sumatoria servidores de planta mas contratistas</t>
  </si>
  <si>
    <t>Mujeres</t>
  </si>
  <si>
    <t>Hombres</t>
  </si>
  <si>
    <t>Total asistentes</t>
  </si>
  <si>
    <t>Día de la Secretaría</t>
  </si>
  <si>
    <t xml:space="preserve">Celebración Cumpleaños Funcionarios </t>
  </si>
  <si>
    <t xml:space="preserve">Día de la Madre </t>
  </si>
  <si>
    <t xml:space="preserve">Día del Padre </t>
  </si>
  <si>
    <t xml:space="preserve">Día del Servidor Público </t>
  </si>
  <si>
    <t>Rendición de cuentas</t>
  </si>
  <si>
    <t>Departamento Administrativo del Servicio Civil Distrital</t>
  </si>
  <si>
    <t>Natación a través  de bonos o DASCD</t>
  </si>
  <si>
    <t>ACTIVIDADES DEPORTIVAS Y RECREATIVAS</t>
  </si>
  <si>
    <t>Día del Niño</t>
  </si>
  <si>
    <t xml:space="preserve">Día del espacio Público </t>
  </si>
  <si>
    <t>ACTIVIDADES DE CULTURA</t>
  </si>
  <si>
    <t>actividades pre pensionados</t>
  </si>
  <si>
    <t xml:space="preserve">Actividades de clima laboral </t>
  </si>
  <si>
    <t xml:space="preserve">Dia de la mujer </t>
  </si>
  <si>
    <t>DADEP</t>
  </si>
  <si>
    <t>Secretaria de La Mujer</t>
  </si>
  <si>
    <t xml:space="preserve">INDUCCION Y REINDUCCION  </t>
  </si>
  <si>
    <t xml:space="preserve">COMPENSAR </t>
  </si>
  <si>
    <t>LAGOSOL</t>
  </si>
  <si>
    <t>Hijos de funcionarios</t>
  </si>
  <si>
    <t>No. De familias</t>
  </si>
  <si>
    <t>El Departamento Administrativo del Servicio Civil Distrital realiza anualmente los juegos deportivos Distritales  "Bogotá Mejor para todos"  5K,BOLOS</t>
  </si>
  <si>
    <t>4-03-2019 AL 8-03-2019</t>
  </si>
  <si>
    <t>FONDADEP</t>
  </si>
  <si>
    <t>SECERETARIA DE SALUD</t>
  </si>
  <si>
    <t>ACTIVIDADES ADICIONALES</t>
  </si>
  <si>
    <t>Porcentaje de cumplimiento de las actividades(No. De actividades realizadas/No de actividades previstas* 100)</t>
  </si>
  <si>
    <t>POBLACION BENEFICIADA</t>
  </si>
  <si>
    <t xml:space="preserve">No. De personas encuestadas que consideran que el objetivo de la actividad se cumplió </t>
  </si>
  <si>
    <t>No. De Encuestas realizadas</t>
  </si>
  <si>
    <t xml:space="preserve">
% de Asistentes
 (No. total de asistentes /No. de personas  a los que va dirigida la actividad)</t>
  </si>
  <si>
    <t>Eje</t>
  </si>
  <si>
    <t>Actividad</t>
  </si>
  <si>
    <t>Entidad o Área Responsable</t>
  </si>
  <si>
    <t>Lugar</t>
  </si>
  <si>
    <t>Fecha de Realización</t>
  </si>
  <si>
    <t>Numero participantes a los que está dirigida la actividad</t>
  </si>
  <si>
    <t>Todo el año</t>
  </si>
  <si>
    <t>Septiembre</t>
  </si>
  <si>
    <t>Octubre</t>
  </si>
  <si>
    <t>Junio y Julio</t>
  </si>
  <si>
    <t>Gestión del Talento Humano, Departamento administrativo del Servicio Civil</t>
  </si>
  <si>
    <t>Gestión del talento humano</t>
  </si>
  <si>
    <t xml:space="preserve">Gestión del Talento Humano </t>
  </si>
  <si>
    <t>Primer feria de servicios(FONDADEP)</t>
  </si>
  <si>
    <t>Polla Copa América</t>
  </si>
  <si>
    <t xml:space="preserve">Gestión del talento humano </t>
  </si>
  <si>
    <t>El 100% de los funcionarios de la entidad tomaron el medio dia de compensatorio.</t>
  </si>
  <si>
    <t>Septiembre a Octubre</t>
  </si>
  <si>
    <t>% del cumplimiento de la actividad ejecutada al 30 de Noviembre</t>
  </si>
  <si>
    <t>En esta actividad se tiene en cuenta edad,cercania de residencia al lugar de trabajo para que sea viable la disponicilidad del funcionario.</t>
  </si>
  <si>
    <t xml:space="preserve"> Caminata Ecologica ECOPARQUE </t>
  </si>
  <si>
    <t xml:space="preserve">San Antonio de Tequendama </t>
  </si>
  <si>
    <t>p</t>
  </si>
  <si>
    <t>DEL  9 al 13 DE DICIEMBRE</t>
  </si>
  <si>
    <t xml:space="preserve">18 DE DICIEMBRE </t>
  </si>
  <si>
    <t>P</t>
  </si>
  <si>
    <t>31 DE OCTUBRE</t>
  </si>
  <si>
    <t>16 AL 24 DE DICIEMBRE</t>
  </si>
  <si>
    <t>20 DE DICIEMBRE</t>
  </si>
  <si>
    <t xml:space="preserve">Entrega de Bonos Navideños para hijos de funcionarios menores der 13 años, contrato 497 de Bienestar  </t>
  </si>
  <si>
    <t xml:space="preserve">Actividad realizada para hijos de funcionarios menores de 12 años, con el acompañamiento de funcionarios de Talento Humano y la Brigada de emergencias, en el marco del contrato 497 de Bienestar </t>
  </si>
  <si>
    <t xml:space="preserve">actividada realizada en lagosol Girardot con los familiares de los funcionarios,previamente inscritos para la actividad </t>
  </si>
  <si>
    <t xml:space="preserve">Actividad realizada en la Mesa Cundinamarca, en el marco del contrato 497 de Bienestar e Insentivos </t>
  </si>
  <si>
    <t>actividad deportiva  realizada en el marco del contrato 497 de Bienestar e incentivos, Cuatro lineas  de bolos por persona en dos (2)  días diferentes .</t>
  </si>
  <si>
    <t>Actividad realizada en las instalaciones de la entidad por el area de Talento Humano, se cuenta con la participacion de el 87% de las personas a la que estaba dirigida la actividad</t>
  </si>
  <si>
    <t>Actividad realizada en las instalaciones de la entidad por el area de Talento Humano, se cuenta con la participacion de el 100%de las personas a la que estaba dirigida la actividad</t>
  </si>
  <si>
    <t xml:space="preserve">Bonos entregados a los funcionarios por premiacion de distintas actividades </t>
  </si>
  <si>
    <t>La medicion de esta actividad es del 100% ya  que durante el año se realiza Induccion a los funcionarios nuevos que ingresan a la entidad y reinduccion a los funcionarios antiguos que lo requieran.</t>
  </si>
  <si>
    <t xml:space="preserve">Actividad realizada en las instalaciones de la entidad con la colaboracion de todos los funcionarios de la entidad.se entrega suvenir a los hijos de los funcionario de planta menores de 12 años </t>
  </si>
  <si>
    <t>3/05/2019
29-11-2019
06-09-2019</t>
  </si>
  <si>
    <t xml:space="preserve"> SUPER BOWLING </t>
  </si>
  <si>
    <t>en esta semana la SDS invita a las mujeres a distintas charlas sobre el empoderamiento de las mujeres</t>
  </si>
  <si>
    <t>esta celebracion se realizo y se invito a todos los hombres de la entidad.</t>
  </si>
  <si>
    <t xml:space="preserve">esta actividad se realizo para los secretarios de planta </t>
  </si>
  <si>
    <t>la invitacion se hace a todas las madres de la entidad</t>
  </si>
  <si>
    <t>la invitacion se hace a todos las padres  de la entidad</t>
  </si>
  <si>
    <t xml:space="preserve">se realizo invitacion a todos los trabajadores de la entidad </t>
  </si>
  <si>
    <t xml:space="preserve">Invitacion realizada por el DASC  </t>
  </si>
  <si>
    <t xml:space="preserve">Entrega de suvenirs </t>
  </si>
  <si>
    <t xml:space="preserve">La actividad de prepensionados son capacitaciones realizadas para personal  que ya este en edad de pensionarse  </t>
  </si>
  <si>
    <t>esta celebracion se invito a todos los trabajadores de la entidad</t>
  </si>
  <si>
    <t>La feria de servicios se realiza dentro de las instalaciones de la entidad donde se invitan algunas entidades financieras, de salud y algunos funcionarios tienen la oportunidad de ofrecer algunos productos.asisten el 87% de los funcionarios a quienes va dirigida la actividad, y se obtiene el 100% de cumplimiento por ser una actividad unica durante la vigencia.</t>
  </si>
  <si>
    <t xml:space="preserve">Esta actividad se realiza con una aplicación  desarrollada por compensar y participan el 100% de los inscritos </t>
  </si>
  <si>
    <t xml:space="preserve">La premiacion se realizó en la rendicion de cuentas </t>
  </si>
  <si>
    <t>Para llevar a cabo esta actividad se asigna un dia por dependencia de esta manera todo el personal vinculado con la entidad tienen la posibilidad de participar,</t>
  </si>
  <si>
    <t>Compartir de todas las dependencias para celebrar el mes del amor y la amistad</t>
  </si>
  <si>
    <t>Brindar conocimientos a los funcionarios en maquillaje artistico para el personal vinculado asistente</t>
  </si>
  <si>
    <t>Se realizo la campaña "Defiendo y cuido el espacio publico" actividad realizada en el parque Simon Bolivar con  actividades recreativas, con masiva participacion de los funcionarios de la entidad.</t>
  </si>
  <si>
    <t>Se entregaron  bonos de cine  para la celebracion del dia de la famila  el 23 de  Noviembre con permiso de salida temprano despues de las 2:00 pm</t>
  </si>
  <si>
    <t>Actividad realizada por la Fundacion Carolina enfocada al riesgo psicosocial y clima laboral, en donde asistieron el 90% de los funcionarios a los que estaba dirigida la actividad.</t>
  </si>
  <si>
    <t>La actividad se desarrollo en el marco del contrato 497 de Bienestar, en el "Rincon de Teusaca"</t>
  </si>
  <si>
    <t xml:space="preserve">Analisis General: Realizadas las encuestas en algunas de las actividades ejecutadas del plan, se encuentra una satisfaccion del  100 % en las mismas, lo que nos indica que se cumplio con los objetivos propuestos y las metas de felicidad de los servidores publicos del DADEP. </t>
  </si>
  <si>
    <t xml:space="preserve">La celebracion de los cumpleaños se realizó cada cuatrimestre, con la participacion de los beneficiados </t>
  </si>
  <si>
    <t>por otra parte se ejecuto el 100% de las actividades previstas en el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</si>
</sst>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92">
    <xf numFmtId="0" fontId="0" fillId="0" borderId="0" xfId="0"/>
    <xf numFmtId="0" fontId="4" fillId="0" borderId="0" xfId="0" applyFont="1" applyBorder="1"/>
    <xf numFmtId="0" fontId="4" fillId="0" borderId="0" xfId="0" applyFont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9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 applyAlignment="1"/>
    <xf numFmtId="0" fontId="10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/>
    <xf numFmtId="0" fontId="10" fillId="0" borderId="1" xfId="0" applyFont="1" applyFill="1" applyBorder="1"/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/>
    <xf numFmtId="9" fontId="10" fillId="0" borderId="1" xfId="0" applyNumberFormat="1" applyFont="1" applyFill="1" applyBorder="1" applyAlignment="1">
      <alignment horizontal="center"/>
    </xf>
    <xf numFmtId="9" fontId="10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9" fontId="10" fillId="0" borderId="16" xfId="1" applyFont="1" applyFill="1" applyBorder="1" applyAlignment="1">
      <alignment horizontal="center"/>
    </xf>
    <xf numFmtId="9" fontId="10" fillId="0" borderId="14" xfId="1" applyFont="1" applyFill="1" applyBorder="1" applyAlignment="1">
      <alignment horizontal="center"/>
    </xf>
    <xf numFmtId="1" fontId="10" fillId="0" borderId="16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10" fillId="0" borderId="14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26" xfId="0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14" fontId="10" fillId="0" borderId="16" xfId="0" applyNumberFormat="1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/>
    </xf>
    <xf numFmtId="14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9" fontId="10" fillId="0" borderId="16" xfId="1" applyFont="1" applyFill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9" fontId="10" fillId="0" borderId="14" xfId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</cellXfs>
  <cellStyles count="5">
    <cellStyle name="Euro" xfId="2" xr:uid="{00000000-0005-0000-0000-000000000000}"/>
    <cellStyle name="Normal" xfId="0" builtinId="0"/>
    <cellStyle name="Normal 2" xfId="4" xr:uid="{00000000-0005-0000-0000-000002000000}"/>
    <cellStyle name="Normal 3" xfId="3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1362075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A4A6C96-F2F0-454F-80DC-DD119E7BC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3620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619124</xdr:colOff>
      <xdr:row>0</xdr:row>
      <xdr:rowOff>85725</xdr:rowOff>
    </xdr:from>
    <xdr:to>
      <xdr:col>24</xdr:col>
      <xdr:colOff>2105024</xdr:colOff>
      <xdr:row>0</xdr:row>
      <xdr:rowOff>1307704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B28555AB-A50B-467B-B899-5B27CFA404BF}"/>
            </a:ext>
          </a:extLst>
        </xdr:cNvPr>
        <xdr:cNvSpPr/>
      </xdr:nvSpPr>
      <xdr:spPr>
        <a:xfrm>
          <a:off x="1381124" y="85725"/>
          <a:ext cx="25650825" cy="1221979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Z91"/>
  <sheetViews>
    <sheetView tabSelected="1" view="pageBreakPreview" topLeftCell="A2" zoomScale="80" zoomScaleNormal="80" zoomScaleSheetLayoutView="80" workbookViewId="0">
      <pane xSplit="2" ySplit="4" topLeftCell="G6" activePane="bottomRight" state="frozen"/>
      <selection activeCell="A2" sqref="A2"/>
      <selection pane="topRight" activeCell="C2" sqref="C2"/>
      <selection pane="bottomLeft" activeCell="A6" sqref="A6"/>
      <selection pane="bottomRight" activeCell="A2" sqref="A2:Y2"/>
    </sheetView>
  </sheetViews>
  <sheetFormatPr baseColWidth="10" defaultRowHeight="12.75" x14ac:dyDescent="0.2"/>
  <cols>
    <col min="3" max="3" width="46.28515625" customWidth="1"/>
    <col min="4" max="4" width="42.140625" customWidth="1"/>
    <col min="5" max="5" width="20" customWidth="1"/>
    <col min="6" max="6" width="9.85546875" customWidth="1"/>
    <col min="7" max="7" width="21.5703125" customWidth="1"/>
    <col min="8" max="8" width="0.140625" customWidth="1"/>
    <col min="9" max="9" width="20" customWidth="1"/>
    <col min="10" max="10" width="7.140625" customWidth="1"/>
    <col min="11" max="11" width="18.140625" customWidth="1"/>
    <col min="12" max="12" width="19" customWidth="1"/>
    <col min="13" max="13" width="21.85546875" customWidth="1"/>
    <col min="14" max="14" width="12.5703125" customWidth="1"/>
    <col min="15" max="15" width="18.28515625" customWidth="1"/>
    <col min="16" max="16" width="10.28515625" customWidth="1"/>
    <col min="17" max="17" width="14.5703125" customWidth="1"/>
    <col min="18" max="18" width="10.85546875" customWidth="1"/>
    <col min="19" max="19" width="24.28515625" customWidth="1"/>
    <col min="20" max="20" width="14.28515625" customWidth="1"/>
    <col min="21" max="21" width="36.140625" hidden="1" customWidth="1"/>
    <col min="22" max="22" width="22" customWidth="1"/>
    <col min="23" max="23" width="14.7109375" customWidth="1"/>
    <col min="24" max="24" width="15" customWidth="1"/>
    <col min="25" max="25" width="32.5703125" customWidth="1"/>
  </cols>
  <sheetData>
    <row r="1" spans="1:26" ht="117" customHeight="1" thickBo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18.75" x14ac:dyDescent="0.2">
      <c r="A2" s="54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</row>
    <row r="3" spans="1:26" ht="16.5" thickBot="1" x14ac:dyDescent="0.25">
      <c r="A3" s="57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  <c r="Z3" s="3"/>
    </row>
    <row r="4" spans="1:26" ht="75.75" customHeight="1" x14ac:dyDescent="0.2">
      <c r="A4" s="60" t="s">
        <v>62</v>
      </c>
      <c r="B4" s="61"/>
      <c r="C4" s="61" t="s">
        <v>63</v>
      </c>
      <c r="D4" s="61" t="s">
        <v>64</v>
      </c>
      <c r="E4" s="64" t="s">
        <v>65</v>
      </c>
      <c r="F4" s="64"/>
      <c r="G4" s="64" t="s">
        <v>66</v>
      </c>
      <c r="H4" s="64"/>
      <c r="I4" s="64" t="s">
        <v>67</v>
      </c>
      <c r="J4" s="64"/>
      <c r="K4" s="45" t="s">
        <v>21</v>
      </c>
      <c r="L4" s="45"/>
      <c r="M4" s="45"/>
      <c r="N4" s="68" t="s">
        <v>58</v>
      </c>
      <c r="O4" s="69"/>
      <c r="P4" s="69"/>
      <c r="Q4" s="69"/>
      <c r="R4" s="70"/>
      <c r="S4" s="45" t="s">
        <v>60</v>
      </c>
      <c r="T4" s="45" t="s">
        <v>22</v>
      </c>
      <c r="U4" s="45" t="s">
        <v>57</v>
      </c>
      <c r="V4" s="45" t="s">
        <v>59</v>
      </c>
      <c r="W4" s="45" t="s">
        <v>61</v>
      </c>
      <c r="X4" s="45" t="s">
        <v>80</v>
      </c>
      <c r="Y4" s="66" t="s">
        <v>23</v>
      </c>
      <c r="Z4" s="3"/>
    </row>
    <row r="5" spans="1:26" ht="130.5" customHeight="1" thickBot="1" x14ac:dyDescent="0.25">
      <c r="A5" s="62"/>
      <c r="B5" s="63"/>
      <c r="C5" s="63"/>
      <c r="D5" s="63"/>
      <c r="E5" s="65"/>
      <c r="F5" s="65"/>
      <c r="G5" s="65"/>
      <c r="H5" s="65"/>
      <c r="I5" s="65"/>
      <c r="J5" s="65"/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50</v>
      </c>
      <c r="Q5" s="6" t="s">
        <v>51</v>
      </c>
      <c r="R5" s="6" t="s">
        <v>29</v>
      </c>
      <c r="S5" s="46"/>
      <c r="T5" s="46"/>
      <c r="U5" s="46"/>
      <c r="V5" s="46"/>
      <c r="W5" s="46"/>
      <c r="X5" s="46"/>
      <c r="Y5" s="67"/>
      <c r="Z5" s="3"/>
    </row>
    <row r="6" spans="1:26" ht="67.5" customHeight="1" x14ac:dyDescent="0.25">
      <c r="A6" s="52" t="s">
        <v>1</v>
      </c>
      <c r="B6" s="53"/>
      <c r="C6" s="7" t="s">
        <v>2</v>
      </c>
      <c r="D6" s="8" t="s">
        <v>46</v>
      </c>
      <c r="E6" s="47" t="s">
        <v>55</v>
      </c>
      <c r="F6" s="47"/>
      <c r="G6" s="48" t="s">
        <v>53</v>
      </c>
      <c r="H6" s="48"/>
      <c r="I6" s="49">
        <v>120</v>
      </c>
      <c r="J6" s="49"/>
      <c r="K6" s="9">
        <v>42</v>
      </c>
      <c r="L6" s="9">
        <f>+I6-K6</f>
        <v>78</v>
      </c>
      <c r="M6" s="9">
        <f>SUM(K6:L6)</f>
        <v>120</v>
      </c>
      <c r="N6" s="9">
        <v>120</v>
      </c>
      <c r="O6" s="9">
        <v>0</v>
      </c>
      <c r="P6" s="9">
        <v>0</v>
      </c>
      <c r="Q6" s="9">
        <v>0</v>
      </c>
      <c r="R6" s="9">
        <v>120</v>
      </c>
      <c r="S6" s="24" t="s">
        <v>87</v>
      </c>
      <c r="T6" s="24">
        <v>0</v>
      </c>
      <c r="U6" s="84">
        <f>33/33</f>
        <v>1</v>
      </c>
      <c r="V6" s="29" t="s">
        <v>87</v>
      </c>
      <c r="W6" s="27">
        <f t="shared" ref="W6:W14" si="0">+R6/I6</f>
        <v>1</v>
      </c>
      <c r="X6" s="27">
        <v>1</v>
      </c>
      <c r="Y6" s="35" t="s">
        <v>103</v>
      </c>
      <c r="Z6" s="3"/>
    </row>
    <row r="7" spans="1:26" ht="64.5" customHeight="1" x14ac:dyDescent="0.25">
      <c r="A7" s="40"/>
      <c r="B7" s="41"/>
      <c r="C7" s="10" t="s">
        <v>3</v>
      </c>
      <c r="D7" s="11" t="s">
        <v>0</v>
      </c>
      <c r="E7" s="44" t="s">
        <v>45</v>
      </c>
      <c r="F7" s="44"/>
      <c r="G7" s="50">
        <v>43542</v>
      </c>
      <c r="H7" s="44"/>
      <c r="I7" s="51">
        <v>180</v>
      </c>
      <c r="J7" s="51"/>
      <c r="K7" s="12">
        <v>41</v>
      </c>
      <c r="L7" s="12">
        <v>139</v>
      </c>
      <c r="M7" s="33">
        <f t="shared" ref="M7:M38" si="1">SUM(K7:L7)</f>
        <v>180</v>
      </c>
      <c r="N7" s="13">
        <v>0</v>
      </c>
      <c r="O7" s="12">
        <v>150</v>
      </c>
      <c r="P7" s="12">
        <v>0</v>
      </c>
      <c r="Q7" s="12">
        <v>0</v>
      </c>
      <c r="R7" s="12">
        <v>150</v>
      </c>
      <c r="S7" s="25" t="s">
        <v>87</v>
      </c>
      <c r="T7" s="25">
        <v>0</v>
      </c>
      <c r="U7" s="85"/>
      <c r="V7" s="30" t="s">
        <v>87</v>
      </c>
      <c r="W7" s="22">
        <f t="shared" si="0"/>
        <v>0.83333333333333337</v>
      </c>
      <c r="X7" s="22">
        <v>1</v>
      </c>
      <c r="Y7" s="35" t="s">
        <v>104</v>
      </c>
      <c r="Z7" s="3"/>
    </row>
    <row r="8" spans="1:26" ht="75" customHeight="1" x14ac:dyDescent="0.25">
      <c r="A8" s="40"/>
      <c r="B8" s="41"/>
      <c r="C8" s="14" t="s">
        <v>42</v>
      </c>
      <c r="D8" s="15" t="s">
        <v>72</v>
      </c>
      <c r="E8" s="73" t="s">
        <v>45</v>
      </c>
      <c r="F8" s="73"/>
      <c r="G8" s="50">
        <v>43558</v>
      </c>
      <c r="H8" s="44"/>
      <c r="I8" s="71">
        <v>31</v>
      </c>
      <c r="J8" s="71"/>
      <c r="K8" s="13">
        <v>31</v>
      </c>
      <c r="L8" s="12">
        <v>0</v>
      </c>
      <c r="M8" s="33">
        <f t="shared" si="1"/>
        <v>31</v>
      </c>
      <c r="N8" s="12">
        <v>15</v>
      </c>
      <c r="O8" s="12">
        <v>16</v>
      </c>
      <c r="P8" s="12">
        <v>0</v>
      </c>
      <c r="Q8" s="12">
        <v>0</v>
      </c>
      <c r="R8" s="12">
        <v>31</v>
      </c>
      <c r="S8" s="25" t="s">
        <v>87</v>
      </c>
      <c r="T8" s="25">
        <v>0</v>
      </c>
      <c r="U8" s="85"/>
      <c r="V8" s="30" t="s">
        <v>87</v>
      </c>
      <c r="W8" s="22">
        <f t="shared" si="0"/>
        <v>1</v>
      </c>
      <c r="X8" s="22">
        <v>1</v>
      </c>
      <c r="Y8" s="35" t="s">
        <v>111</v>
      </c>
      <c r="Z8" s="3"/>
    </row>
    <row r="9" spans="1:26" ht="59.25" customHeight="1" x14ac:dyDescent="0.25">
      <c r="A9" s="40"/>
      <c r="B9" s="41"/>
      <c r="C9" s="16" t="s">
        <v>30</v>
      </c>
      <c r="D9" s="16" t="s">
        <v>0</v>
      </c>
      <c r="E9" s="44" t="s">
        <v>45</v>
      </c>
      <c r="F9" s="44"/>
      <c r="G9" s="50">
        <v>43581</v>
      </c>
      <c r="H9" s="44"/>
      <c r="I9" s="51">
        <v>7</v>
      </c>
      <c r="J9" s="51"/>
      <c r="K9" s="12">
        <v>7</v>
      </c>
      <c r="L9" s="12">
        <v>0</v>
      </c>
      <c r="M9" s="33">
        <f t="shared" si="1"/>
        <v>7</v>
      </c>
      <c r="N9" s="12">
        <v>2</v>
      </c>
      <c r="O9" s="12">
        <v>5</v>
      </c>
      <c r="P9" s="12">
        <v>0</v>
      </c>
      <c r="Q9" s="12">
        <v>0</v>
      </c>
      <c r="R9" s="12">
        <v>7</v>
      </c>
      <c r="S9" s="25">
        <v>6</v>
      </c>
      <c r="T9" s="25">
        <v>6</v>
      </c>
      <c r="U9" s="85"/>
      <c r="V9" s="30">
        <v>6</v>
      </c>
      <c r="W9" s="22">
        <f t="shared" si="0"/>
        <v>1</v>
      </c>
      <c r="X9" s="22">
        <v>1</v>
      </c>
      <c r="Y9" s="36" t="s">
        <v>105</v>
      </c>
      <c r="Z9" s="3"/>
    </row>
    <row r="10" spans="1:26" ht="75" customHeight="1" x14ac:dyDescent="0.25">
      <c r="A10" s="40"/>
      <c r="B10" s="41"/>
      <c r="C10" s="16" t="s">
        <v>31</v>
      </c>
      <c r="D10" s="11" t="s">
        <v>0</v>
      </c>
      <c r="E10" s="44" t="s">
        <v>45</v>
      </c>
      <c r="F10" s="44"/>
      <c r="G10" s="72" t="s">
        <v>101</v>
      </c>
      <c r="H10" s="44"/>
      <c r="I10" s="51">
        <v>120</v>
      </c>
      <c r="J10" s="51"/>
      <c r="K10" s="12">
        <v>55</v>
      </c>
      <c r="L10" s="12">
        <v>65</v>
      </c>
      <c r="M10" s="33">
        <f t="shared" si="1"/>
        <v>120</v>
      </c>
      <c r="N10" s="12">
        <f>16+22+27</f>
        <v>65</v>
      </c>
      <c r="O10" s="12">
        <f>18+15+15</f>
        <v>48</v>
      </c>
      <c r="P10" s="12">
        <v>0</v>
      </c>
      <c r="Q10" s="12">
        <v>0</v>
      </c>
      <c r="R10" s="34">
        <f t="shared" ref="R10:R13" si="2">SUM(N10:P10)</f>
        <v>113</v>
      </c>
      <c r="S10" s="25" t="s">
        <v>87</v>
      </c>
      <c r="T10" s="25">
        <v>0</v>
      </c>
      <c r="U10" s="85"/>
      <c r="V10" s="30" t="s">
        <v>87</v>
      </c>
      <c r="W10" s="22">
        <v>1</v>
      </c>
      <c r="X10" s="22">
        <v>1</v>
      </c>
      <c r="Y10" s="35" t="s">
        <v>124</v>
      </c>
      <c r="Z10" s="3"/>
    </row>
    <row r="11" spans="1:26" ht="37.5" customHeight="1" x14ac:dyDescent="0.25">
      <c r="A11" s="40"/>
      <c r="B11" s="41"/>
      <c r="C11" s="16" t="s">
        <v>32</v>
      </c>
      <c r="D11" s="11" t="s">
        <v>0</v>
      </c>
      <c r="E11" s="44" t="s">
        <v>45</v>
      </c>
      <c r="F11" s="44"/>
      <c r="G11" s="50">
        <v>43596</v>
      </c>
      <c r="H11" s="44"/>
      <c r="I11" s="51">
        <v>180</v>
      </c>
      <c r="J11" s="51"/>
      <c r="K11" s="12">
        <v>41</v>
      </c>
      <c r="L11" s="12">
        <v>139</v>
      </c>
      <c r="M11" s="33">
        <f t="shared" si="1"/>
        <v>180</v>
      </c>
      <c r="N11" s="12">
        <v>180</v>
      </c>
      <c r="O11" s="12">
        <v>0</v>
      </c>
      <c r="P11" s="12">
        <v>0</v>
      </c>
      <c r="Q11" s="12">
        <v>0</v>
      </c>
      <c r="R11" s="34">
        <f t="shared" si="2"/>
        <v>180</v>
      </c>
      <c r="S11" s="25" t="s">
        <v>87</v>
      </c>
      <c r="T11" s="25">
        <v>0</v>
      </c>
      <c r="U11" s="85"/>
      <c r="V11" s="30" t="s">
        <v>87</v>
      </c>
      <c r="W11" s="22">
        <f t="shared" si="0"/>
        <v>1</v>
      </c>
      <c r="X11" s="22">
        <v>1</v>
      </c>
      <c r="Y11" s="35" t="s">
        <v>106</v>
      </c>
      <c r="Z11" s="3"/>
    </row>
    <row r="12" spans="1:26" ht="38.25" customHeight="1" x14ac:dyDescent="0.25">
      <c r="A12" s="40"/>
      <c r="B12" s="41"/>
      <c r="C12" s="16" t="s">
        <v>33</v>
      </c>
      <c r="D12" s="11" t="s">
        <v>0</v>
      </c>
      <c r="E12" s="44" t="s">
        <v>45</v>
      </c>
      <c r="F12" s="44"/>
      <c r="G12" s="50">
        <v>43631</v>
      </c>
      <c r="H12" s="44"/>
      <c r="I12" s="51">
        <v>180</v>
      </c>
      <c r="J12" s="51"/>
      <c r="K12" s="12">
        <v>41</v>
      </c>
      <c r="L12" s="12">
        <v>139</v>
      </c>
      <c r="M12" s="33">
        <f t="shared" si="1"/>
        <v>180</v>
      </c>
      <c r="N12" s="12">
        <v>0</v>
      </c>
      <c r="O12" s="12">
        <v>150</v>
      </c>
      <c r="P12" s="12">
        <v>0</v>
      </c>
      <c r="Q12" s="12">
        <v>0</v>
      </c>
      <c r="R12" s="34">
        <f t="shared" si="2"/>
        <v>150</v>
      </c>
      <c r="S12" s="25" t="s">
        <v>87</v>
      </c>
      <c r="T12" s="25">
        <v>0</v>
      </c>
      <c r="U12" s="85"/>
      <c r="V12" s="30" t="s">
        <v>87</v>
      </c>
      <c r="W12" s="22">
        <f t="shared" si="0"/>
        <v>0.83333333333333337</v>
      </c>
      <c r="X12" s="22">
        <v>1</v>
      </c>
      <c r="Y12" s="35" t="s">
        <v>107</v>
      </c>
      <c r="Z12" s="3"/>
    </row>
    <row r="13" spans="1:26" ht="36.75" customHeight="1" x14ac:dyDescent="0.25">
      <c r="A13" s="40"/>
      <c r="B13" s="41"/>
      <c r="C13" s="16" t="s">
        <v>34</v>
      </c>
      <c r="D13" s="11" t="s">
        <v>0</v>
      </c>
      <c r="E13" s="44" t="s">
        <v>45</v>
      </c>
      <c r="F13" s="44"/>
      <c r="G13" s="50">
        <v>43677</v>
      </c>
      <c r="H13" s="44"/>
      <c r="I13" s="51">
        <v>350</v>
      </c>
      <c r="J13" s="51"/>
      <c r="K13" s="12">
        <v>81</v>
      </c>
      <c r="L13" s="12">
        <v>269</v>
      </c>
      <c r="M13" s="33">
        <f t="shared" si="1"/>
        <v>350</v>
      </c>
      <c r="N13" s="12">
        <v>150</v>
      </c>
      <c r="O13" s="12">
        <v>150</v>
      </c>
      <c r="P13" s="12">
        <v>0</v>
      </c>
      <c r="Q13" s="12">
        <v>0</v>
      </c>
      <c r="R13" s="34">
        <f t="shared" si="2"/>
        <v>300</v>
      </c>
      <c r="S13" s="25" t="s">
        <v>87</v>
      </c>
      <c r="T13" s="25">
        <v>0</v>
      </c>
      <c r="U13" s="85"/>
      <c r="V13" s="30" t="s">
        <v>87</v>
      </c>
      <c r="W13" s="22">
        <f t="shared" si="0"/>
        <v>0.8571428571428571</v>
      </c>
      <c r="X13" s="22">
        <v>1</v>
      </c>
      <c r="Y13" s="35" t="s">
        <v>108</v>
      </c>
      <c r="Z13" s="3"/>
    </row>
    <row r="14" spans="1:26" ht="72.75" customHeight="1" x14ac:dyDescent="0.25">
      <c r="A14" s="40"/>
      <c r="B14" s="41"/>
      <c r="C14" s="16" t="s">
        <v>35</v>
      </c>
      <c r="D14" s="11" t="s">
        <v>0</v>
      </c>
      <c r="E14" s="44" t="s">
        <v>45</v>
      </c>
      <c r="F14" s="44"/>
      <c r="G14" s="50">
        <v>43819</v>
      </c>
      <c r="H14" s="44"/>
      <c r="I14" s="51">
        <v>81</v>
      </c>
      <c r="J14" s="51"/>
      <c r="K14" s="23">
        <v>81</v>
      </c>
      <c r="L14" s="23">
        <v>0</v>
      </c>
      <c r="M14" s="33">
        <f t="shared" si="1"/>
        <v>81</v>
      </c>
      <c r="N14" s="23">
        <v>42</v>
      </c>
      <c r="O14" s="23">
        <v>39</v>
      </c>
      <c r="P14" s="23">
        <v>0</v>
      </c>
      <c r="Q14" s="23">
        <v>0</v>
      </c>
      <c r="R14" s="23">
        <f>SUM(N14:P14)</f>
        <v>81</v>
      </c>
      <c r="S14" s="25">
        <v>13</v>
      </c>
      <c r="T14" s="25">
        <v>13</v>
      </c>
      <c r="U14" s="85"/>
      <c r="V14" s="25">
        <v>13</v>
      </c>
      <c r="W14" s="22">
        <f t="shared" si="0"/>
        <v>1</v>
      </c>
      <c r="X14" s="22">
        <v>1</v>
      </c>
      <c r="Y14" s="36" t="s">
        <v>122</v>
      </c>
      <c r="Z14" s="3"/>
    </row>
    <row r="15" spans="1:26" ht="59.25" customHeight="1" x14ac:dyDescent="0.25">
      <c r="A15" s="40"/>
      <c r="B15" s="41"/>
      <c r="C15" s="11" t="s">
        <v>5</v>
      </c>
      <c r="D15" s="11" t="s">
        <v>0</v>
      </c>
      <c r="E15" s="44" t="s">
        <v>45</v>
      </c>
      <c r="F15" s="44"/>
      <c r="G15" s="44" t="s">
        <v>68</v>
      </c>
      <c r="H15" s="44"/>
      <c r="I15" s="51">
        <v>82</v>
      </c>
      <c r="J15" s="51"/>
      <c r="K15" s="12">
        <v>82</v>
      </c>
      <c r="L15" s="12">
        <v>0</v>
      </c>
      <c r="M15" s="33">
        <f>SUM(K15:L15)</f>
        <v>82</v>
      </c>
      <c r="N15" s="12">
        <v>40</v>
      </c>
      <c r="O15" s="12">
        <v>42</v>
      </c>
      <c r="P15" s="12">
        <v>0</v>
      </c>
      <c r="Q15" s="12">
        <v>0</v>
      </c>
      <c r="R15" s="34">
        <f t="shared" ref="R15:R38" si="3">SUM(N15:P15)</f>
        <v>82</v>
      </c>
      <c r="S15" s="25" t="s">
        <v>84</v>
      </c>
      <c r="T15" s="25" t="s">
        <v>84</v>
      </c>
      <c r="U15" s="85"/>
      <c r="V15" s="30" t="s">
        <v>84</v>
      </c>
      <c r="W15" s="22">
        <f>+I15/R15</f>
        <v>1</v>
      </c>
      <c r="X15" s="22">
        <v>1</v>
      </c>
      <c r="Y15" s="36" t="s">
        <v>78</v>
      </c>
      <c r="Z15" s="3"/>
    </row>
    <row r="16" spans="1:26" ht="105.75" customHeight="1" x14ac:dyDescent="0.25">
      <c r="A16" s="42"/>
      <c r="B16" s="43"/>
      <c r="C16" s="11" t="s">
        <v>43</v>
      </c>
      <c r="D16" s="11" t="s">
        <v>0</v>
      </c>
      <c r="E16" s="44" t="s">
        <v>45</v>
      </c>
      <c r="F16" s="44"/>
      <c r="G16" s="50">
        <v>43693</v>
      </c>
      <c r="H16" s="44"/>
      <c r="I16" s="87">
        <v>40</v>
      </c>
      <c r="J16" s="88"/>
      <c r="K16" s="16">
        <v>40</v>
      </c>
      <c r="L16" s="16">
        <v>0</v>
      </c>
      <c r="M16" s="33">
        <f t="shared" si="1"/>
        <v>40</v>
      </c>
      <c r="N16" s="16">
        <v>19</v>
      </c>
      <c r="O16" s="16">
        <v>17</v>
      </c>
      <c r="P16" s="16">
        <v>0</v>
      </c>
      <c r="Q16" s="16">
        <v>0</v>
      </c>
      <c r="R16" s="34">
        <f t="shared" si="3"/>
        <v>36</v>
      </c>
      <c r="S16" s="25" t="s">
        <v>87</v>
      </c>
      <c r="T16" s="25" t="s">
        <v>87</v>
      </c>
      <c r="U16" s="85"/>
      <c r="V16" s="25" t="s">
        <v>87</v>
      </c>
      <c r="W16" s="22">
        <f>R16/I16</f>
        <v>0.9</v>
      </c>
      <c r="X16" s="22">
        <v>1</v>
      </c>
      <c r="Y16" s="36" t="s">
        <v>121</v>
      </c>
      <c r="Z16" s="3"/>
    </row>
    <row r="17" spans="1:26" ht="93" customHeight="1" x14ac:dyDescent="0.25">
      <c r="A17" s="80" t="s">
        <v>38</v>
      </c>
      <c r="B17" s="81"/>
      <c r="C17" s="11" t="s">
        <v>52</v>
      </c>
      <c r="D17" s="10" t="s">
        <v>36</v>
      </c>
      <c r="E17" s="44" t="s">
        <v>45</v>
      </c>
      <c r="F17" s="44"/>
      <c r="G17" s="50">
        <v>43624</v>
      </c>
      <c r="H17" s="44"/>
      <c r="I17" s="51">
        <v>20</v>
      </c>
      <c r="J17" s="51"/>
      <c r="K17" s="25">
        <v>20</v>
      </c>
      <c r="L17" s="25">
        <v>0</v>
      </c>
      <c r="M17" s="33">
        <f t="shared" si="1"/>
        <v>20</v>
      </c>
      <c r="N17" s="25">
        <v>10</v>
      </c>
      <c r="O17" s="25">
        <v>10</v>
      </c>
      <c r="P17" s="12">
        <v>0</v>
      </c>
      <c r="Q17" s="12">
        <v>0</v>
      </c>
      <c r="R17" s="34">
        <f t="shared" si="3"/>
        <v>20</v>
      </c>
      <c r="S17" s="25" t="s">
        <v>87</v>
      </c>
      <c r="T17" s="25">
        <v>0</v>
      </c>
      <c r="U17" s="85"/>
      <c r="V17" s="30" t="s">
        <v>87</v>
      </c>
      <c r="W17" s="22">
        <f t="shared" ref="W17:W34" si="4">+R17/I17</f>
        <v>1</v>
      </c>
      <c r="X17" s="22">
        <v>1</v>
      </c>
      <c r="Y17" s="36" t="s">
        <v>109</v>
      </c>
      <c r="Z17" s="3"/>
    </row>
    <row r="18" spans="1:26" ht="70.5" customHeight="1" x14ac:dyDescent="0.25">
      <c r="A18" s="80"/>
      <c r="B18" s="81"/>
      <c r="C18" s="11" t="s">
        <v>37</v>
      </c>
      <c r="D18" s="10" t="s">
        <v>36</v>
      </c>
      <c r="E18" s="44" t="s">
        <v>45</v>
      </c>
      <c r="F18" s="44"/>
      <c r="G18" s="50">
        <v>43801</v>
      </c>
      <c r="H18" s="44"/>
      <c r="I18" s="78">
        <v>52</v>
      </c>
      <c r="J18" s="79"/>
      <c r="K18" s="23">
        <v>52</v>
      </c>
      <c r="L18" s="16">
        <v>0</v>
      </c>
      <c r="M18" s="33">
        <f t="shared" si="1"/>
        <v>52</v>
      </c>
      <c r="N18" s="16">
        <v>27</v>
      </c>
      <c r="O18" s="16">
        <v>25</v>
      </c>
      <c r="P18" s="16">
        <v>0</v>
      </c>
      <c r="Q18" s="16">
        <v>0</v>
      </c>
      <c r="R18" s="34">
        <f t="shared" si="3"/>
        <v>52</v>
      </c>
      <c r="S18" s="25" t="s">
        <v>87</v>
      </c>
      <c r="T18" s="25">
        <v>0</v>
      </c>
      <c r="U18" s="85"/>
      <c r="V18" s="25" t="s">
        <v>87</v>
      </c>
      <c r="W18" s="22">
        <f t="shared" si="4"/>
        <v>1</v>
      </c>
      <c r="X18" s="21">
        <v>1</v>
      </c>
      <c r="Y18" s="36" t="s">
        <v>98</v>
      </c>
      <c r="Z18" s="3"/>
    </row>
    <row r="19" spans="1:26" ht="116.25" customHeight="1" x14ac:dyDescent="0.25">
      <c r="A19" s="80"/>
      <c r="B19" s="81"/>
      <c r="C19" s="16" t="s">
        <v>6</v>
      </c>
      <c r="D19" s="11" t="s">
        <v>0</v>
      </c>
      <c r="E19" s="44" t="s">
        <v>45</v>
      </c>
      <c r="F19" s="44"/>
      <c r="G19" s="44" t="s">
        <v>79</v>
      </c>
      <c r="H19" s="44"/>
      <c r="I19" s="89">
        <v>60</v>
      </c>
      <c r="J19" s="90"/>
      <c r="K19" s="12">
        <v>18</v>
      </c>
      <c r="L19" s="12">
        <v>42</v>
      </c>
      <c r="M19" s="33">
        <f t="shared" si="1"/>
        <v>60</v>
      </c>
      <c r="N19" s="16">
        <v>23</v>
      </c>
      <c r="O19" s="16">
        <v>30</v>
      </c>
      <c r="P19" s="16">
        <v>0</v>
      </c>
      <c r="Q19" s="16">
        <v>0</v>
      </c>
      <c r="R19" s="34">
        <f t="shared" si="3"/>
        <v>53</v>
      </c>
      <c r="S19" s="25" t="s">
        <v>87</v>
      </c>
      <c r="T19" s="25">
        <v>0</v>
      </c>
      <c r="U19" s="85"/>
      <c r="V19" s="25" t="s">
        <v>87</v>
      </c>
      <c r="W19" s="22">
        <f t="shared" si="4"/>
        <v>0.8833333333333333</v>
      </c>
      <c r="X19" s="21">
        <v>1</v>
      </c>
      <c r="Y19" s="36" t="s">
        <v>97</v>
      </c>
      <c r="Z19" s="3"/>
    </row>
    <row r="20" spans="1:26" ht="120" customHeight="1" x14ac:dyDescent="0.25">
      <c r="A20" s="80"/>
      <c r="B20" s="81"/>
      <c r="C20" s="16" t="s">
        <v>7</v>
      </c>
      <c r="D20" s="11" t="s">
        <v>0</v>
      </c>
      <c r="E20" s="44" t="s">
        <v>45</v>
      </c>
      <c r="F20" s="44"/>
      <c r="G20" s="44" t="s">
        <v>71</v>
      </c>
      <c r="H20" s="44"/>
      <c r="I20" s="51">
        <v>60</v>
      </c>
      <c r="J20" s="51"/>
      <c r="K20" s="12">
        <v>20</v>
      </c>
      <c r="L20" s="12">
        <v>40</v>
      </c>
      <c r="M20" s="33">
        <f t="shared" si="1"/>
        <v>60</v>
      </c>
      <c r="N20" s="12">
        <v>18</v>
      </c>
      <c r="O20" s="12">
        <v>34</v>
      </c>
      <c r="P20" s="12">
        <v>0</v>
      </c>
      <c r="Q20" s="12">
        <v>0</v>
      </c>
      <c r="R20" s="34">
        <f t="shared" si="3"/>
        <v>52</v>
      </c>
      <c r="S20" s="25">
        <v>10</v>
      </c>
      <c r="T20" s="25">
        <v>10</v>
      </c>
      <c r="U20" s="85"/>
      <c r="V20" s="30">
        <v>10</v>
      </c>
      <c r="W20" s="22">
        <f t="shared" si="4"/>
        <v>0.8666666666666667</v>
      </c>
      <c r="X20" s="22">
        <v>1</v>
      </c>
      <c r="Y20" s="36" t="s">
        <v>96</v>
      </c>
      <c r="Z20" s="3"/>
    </row>
    <row r="21" spans="1:26" ht="127.5" customHeight="1" x14ac:dyDescent="0.25">
      <c r="A21" s="80"/>
      <c r="B21" s="81"/>
      <c r="C21" s="16" t="s">
        <v>8</v>
      </c>
      <c r="D21" s="11" t="s">
        <v>0</v>
      </c>
      <c r="E21" s="44" t="s">
        <v>102</v>
      </c>
      <c r="F21" s="44"/>
      <c r="G21" s="44" t="s">
        <v>70</v>
      </c>
      <c r="H21" s="44"/>
      <c r="I21" s="78">
        <v>28</v>
      </c>
      <c r="J21" s="79"/>
      <c r="K21" s="16">
        <v>28</v>
      </c>
      <c r="L21" s="16">
        <v>0</v>
      </c>
      <c r="M21" s="33">
        <f t="shared" si="1"/>
        <v>28</v>
      </c>
      <c r="N21" s="16">
        <v>13</v>
      </c>
      <c r="O21" s="16">
        <v>15</v>
      </c>
      <c r="P21" s="16">
        <v>0</v>
      </c>
      <c r="Q21" s="16">
        <v>0</v>
      </c>
      <c r="R21" s="34">
        <f t="shared" si="3"/>
        <v>28</v>
      </c>
      <c r="S21" s="25">
        <v>6</v>
      </c>
      <c r="T21" s="25">
        <v>6</v>
      </c>
      <c r="U21" s="85"/>
      <c r="V21" s="30">
        <v>6</v>
      </c>
      <c r="W21" s="22">
        <f t="shared" si="4"/>
        <v>1</v>
      </c>
      <c r="X21" s="22">
        <v>1</v>
      </c>
      <c r="Y21" s="36" t="s">
        <v>95</v>
      </c>
      <c r="Z21" s="3"/>
    </row>
    <row r="22" spans="1:26" ht="92.25" customHeight="1" x14ac:dyDescent="0.25">
      <c r="A22" s="80"/>
      <c r="B22" s="81"/>
      <c r="C22" s="11" t="s">
        <v>9</v>
      </c>
      <c r="D22" s="11" t="s">
        <v>73</v>
      </c>
      <c r="E22" s="44" t="s">
        <v>45</v>
      </c>
      <c r="F22" s="44"/>
      <c r="G22" s="44" t="s">
        <v>68</v>
      </c>
      <c r="H22" s="44"/>
      <c r="I22" s="78">
        <v>20</v>
      </c>
      <c r="J22" s="79"/>
      <c r="K22" s="16">
        <v>3</v>
      </c>
      <c r="L22" s="16">
        <v>17</v>
      </c>
      <c r="M22" s="33">
        <f t="shared" si="1"/>
        <v>20</v>
      </c>
      <c r="N22" s="16">
        <v>5</v>
      </c>
      <c r="O22" s="16">
        <v>15</v>
      </c>
      <c r="P22" s="16">
        <v>0</v>
      </c>
      <c r="Q22" s="16">
        <v>0</v>
      </c>
      <c r="R22" s="34">
        <f t="shared" si="3"/>
        <v>20</v>
      </c>
      <c r="S22" s="25" t="s">
        <v>87</v>
      </c>
      <c r="T22" s="25">
        <v>0</v>
      </c>
      <c r="U22" s="85"/>
      <c r="V22" s="30" t="s">
        <v>87</v>
      </c>
      <c r="W22" s="22">
        <f t="shared" si="4"/>
        <v>1</v>
      </c>
      <c r="X22" s="22">
        <v>1</v>
      </c>
      <c r="Y22" s="36" t="s">
        <v>81</v>
      </c>
      <c r="Z22" s="3"/>
    </row>
    <row r="23" spans="1:26" ht="73.5" customHeight="1" x14ac:dyDescent="0.25">
      <c r="A23" s="80"/>
      <c r="B23" s="81"/>
      <c r="C23" s="16" t="s">
        <v>82</v>
      </c>
      <c r="D23" s="11" t="s">
        <v>73</v>
      </c>
      <c r="E23" s="44" t="s">
        <v>83</v>
      </c>
      <c r="F23" s="44"/>
      <c r="G23" s="50">
        <v>43791</v>
      </c>
      <c r="H23" s="44"/>
      <c r="I23" s="51">
        <v>60</v>
      </c>
      <c r="J23" s="51"/>
      <c r="K23" s="12">
        <v>60</v>
      </c>
      <c r="L23" s="12">
        <v>0</v>
      </c>
      <c r="M23" s="33">
        <f t="shared" si="1"/>
        <v>60</v>
      </c>
      <c r="N23" s="12">
        <v>24</v>
      </c>
      <c r="O23" s="12">
        <v>28</v>
      </c>
      <c r="P23" s="12">
        <v>0</v>
      </c>
      <c r="Q23" s="12">
        <v>0</v>
      </c>
      <c r="R23" s="34">
        <f>SUM(N23:P23)</f>
        <v>52</v>
      </c>
      <c r="S23" s="25">
        <v>6</v>
      </c>
      <c r="T23" s="25">
        <v>6</v>
      </c>
      <c r="U23" s="85"/>
      <c r="V23" s="30">
        <v>6</v>
      </c>
      <c r="W23" s="22">
        <f>+R23/I23</f>
        <v>0.8666666666666667</v>
      </c>
      <c r="X23" s="22">
        <v>1</v>
      </c>
      <c r="Y23" s="36" t="s">
        <v>94</v>
      </c>
      <c r="Z23" s="3"/>
    </row>
    <row r="24" spans="1:26" ht="31.5" customHeight="1" x14ac:dyDescent="0.25">
      <c r="A24" s="80" t="s">
        <v>10</v>
      </c>
      <c r="B24" s="81"/>
      <c r="C24" s="16" t="s">
        <v>39</v>
      </c>
      <c r="D24" s="11" t="s">
        <v>0</v>
      </c>
      <c r="E24" s="44" t="s">
        <v>45</v>
      </c>
      <c r="F24" s="44"/>
      <c r="G24" s="50">
        <v>43582</v>
      </c>
      <c r="H24" s="44"/>
      <c r="I24" s="51">
        <v>42</v>
      </c>
      <c r="J24" s="51"/>
      <c r="K24" s="25">
        <v>42</v>
      </c>
      <c r="L24" s="25">
        <v>0</v>
      </c>
      <c r="M24" s="33">
        <f t="shared" si="1"/>
        <v>42</v>
      </c>
      <c r="N24" s="25">
        <v>25</v>
      </c>
      <c r="O24" s="25">
        <v>17</v>
      </c>
      <c r="P24" s="25">
        <v>0</v>
      </c>
      <c r="Q24" s="25">
        <v>0</v>
      </c>
      <c r="R24" s="34">
        <f t="shared" si="3"/>
        <v>42</v>
      </c>
      <c r="S24" s="25" t="s">
        <v>87</v>
      </c>
      <c r="T24" s="25">
        <v>0</v>
      </c>
      <c r="U24" s="85"/>
      <c r="V24" s="30" t="s">
        <v>87</v>
      </c>
      <c r="W24" s="22">
        <f t="shared" si="4"/>
        <v>1</v>
      </c>
      <c r="X24" s="22">
        <v>1</v>
      </c>
      <c r="Y24" s="36" t="s">
        <v>110</v>
      </c>
      <c r="Z24" s="3"/>
    </row>
    <row r="25" spans="1:26" ht="92.25" customHeight="1" x14ac:dyDescent="0.25">
      <c r="A25" s="80"/>
      <c r="B25" s="81"/>
      <c r="C25" s="16" t="s">
        <v>11</v>
      </c>
      <c r="D25" s="11" t="s">
        <v>0</v>
      </c>
      <c r="E25" s="44" t="s">
        <v>49</v>
      </c>
      <c r="F25" s="44"/>
      <c r="G25" s="50">
        <v>43637</v>
      </c>
      <c r="H25" s="44"/>
      <c r="I25" s="51">
        <v>120</v>
      </c>
      <c r="J25" s="51"/>
      <c r="K25" s="12">
        <v>120</v>
      </c>
      <c r="L25" s="12">
        <v>0</v>
      </c>
      <c r="M25" s="33">
        <f t="shared" si="1"/>
        <v>120</v>
      </c>
      <c r="N25" s="12">
        <v>17</v>
      </c>
      <c r="O25" s="12">
        <v>25</v>
      </c>
      <c r="P25" s="12">
        <v>44</v>
      </c>
      <c r="Q25" s="12">
        <v>31</v>
      </c>
      <c r="R25" s="34">
        <f t="shared" si="3"/>
        <v>86</v>
      </c>
      <c r="S25" s="25">
        <v>5</v>
      </c>
      <c r="T25" s="25">
        <v>5</v>
      </c>
      <c r="U25" s="85"/>
      <c r="V25" s="30">
        <v>5</v>
      </c>
      <c r="W25" s="22">
        <f t="shared" si="4"/>
        <v>0.71666666666666667</v>
      </c>
      <c r="X25" s="22">
        <v>1</v>
      </c>
      <c r="Y25" s="36" t="s">
        <v>93</v>
      </c>
      <c r="Z25" s="3"/>
    </row>
    <row r="26" spans="1:26" ht="109.5" customHeight="1" x14ac:dyDescent="0.25">
      <c r="A26" s="80"/>
      <c r="B26" s="81"/>
      <c r="C26" s="16" t="s">
        <v>12</v>
      </c>
      <c r="D26" s="11" t="s">
        <v>0</v>
      </c>
      <c r="E26" s="44" t="s">
        <v>45</v>
      </c>
      <c r="F26" s="44"/>
      <c r="G26" s="50">
        <v>43792</v>
      </c>
      <c r="H26" s="44"/>
      <c r="I26" s="78">
        <v>250</v>
      </c>
      <c r="J26" s="79"/>
      <c r="K26" s="16">
        <v>82</v>
      </c>
      <c r="L26" s="16">
        <v>0</v>
      </c>
      <c r="M26" s="33">
        <f t="shared" si="1"/>
        <v>82</v>
      </c>
      <c r="N26" s="16">
        <v>125</v>
      </c>
      <c r="O26" s="16">
        <v>125</v>
      </c>
      <c r="P26" s="16">
        <v>80</v>
      </c>
      <c r="Q26" s="16">
        <v>82</v>
      </c>
      <c r="R26" s="34">
        <f t="shared" si="3"/>
        <v>330</v>
      </c>
      <c r="S26" s="25" t="s">
        <v>87</v>
      </c>
      <c r="T26" s="25">
        <v>0</v>
      </c>
      <c r="U26" s="85"/>
      <c r="V26" s="25" t="s">
        <v>87</v>
      </c>
      <c r="W26" s="22">
        <f t="shared" si="4"/>
        <v>1.32</v>
      </c>
      <c r="X26" s="22">
        <v>1</v>
      </c>
      <c r="Y26" s="36" t="s">
        <v>120</v>
      </c>
      <c r="Z26" s="3"/>
    </row>
    <row r="27" spans="1:26" ht="132.75" customHeight="1" x14ac:dyDescent="0.25">
      <c r="A27" s="80"/>
      <c r="B27" s="81"/>
      <c r="C27" s="16" t="s">
        <v>13</v>
      </c>
      <c r="D27" s="11" t="s">
        <v>0</v>
      </c>
      <c r="E27" s="44" t="s">
        <v>45</v>
      </c>
      <c r="F27" s="44"/>
      <c r="G27" s="91" t="s">
        <v>85</v>
      </c>
      <c r="H27" s="91"/>
      <c r="I27" s="78">
        <v>16</v>
      </c>
      <c r="J27" s="79"/>
      <c r="K27" s="16">
        <v>0</v>
      </c>
      <c r="L27" s="16">
        <v>0</v>
      </c>
      <c r="M27" s="33">
        <f t="shared" si="1"/>
        <v>0</v>
      </c>
      <c r="N27" s="16">
        <v>7</v>
      </c>
      <c r="O27" s="16">
        <v>9</v>
      </c>
      <c r="P27" s="16">
        <v>16</v>
      </c>
      <c r="Q27" s="16">
        <v>0</v>
      </c>
      <c r="R27" s="34">
        <f t="shared" si="3"/>
        <v>32</v>
      </c>
      <c r="S27" s="25">
        <v>6</v>
      </c>
      <c r="T27" s="25">
        <v>6</v>
      </c>
      <c r="U27" s="85"/>
      <c r="V27" s="25">
        <v>6</v>
      </c>
      <c r="W27" s="22">
        <f t="shared" si="4"/>
        <v>2</v>
      </c>
      <c r="X27" s="21">
        <v>1</v>
      </c>
      <c r="Y27" s="36" t="s">
        <v>92</v>
      </c>
      <c r="Z27" s="3"/>
    </row>
    <row r="28" spans="1:26" ht="114.75" customHeight="1" x14ac:dyDescent="0.25">
      <c r="A28" s="80"/>
      <c r="B28" s="81"/>
      <c r="C28" s="16" t="s">
        <v>14</v>
      </c>
      <c r="D28" s="11" t="s">
        <v>0</v>
      </c>
      <c r="E28" s="44" t="s">
        <v>45</v>
      </c>
      <c r="F28" s="44"/>
      <c r="G28" s="44" t="s">
        <v>86</v>
      </c>
      <c r="H28" s="44"/>
      <c r="I28" s="78">
        <v>31</v>
      </c>
      <c r="J28" s="79"/>
      <c r="K28" s="16">
        <v>0</v>
      </c>
      <c r="L28" s="16">
        <v>0</v>
      </c>
      <c r="M28" s="33">
        <f t="shared" si="1"/>
        <v>0</v>
      </c>
      <c r="N28" s="16">
        <v>15</v>
      </c>
      <c r="O28" s="16">
        <v>16</v>
      </c>
      <c r="P28" s="16">
        <v>31</v>
      </c>
      <c r="Q28" s="16">
        <v>0</v>
      </c>
      <c r="R28" s="34">
        <f t="shared" si="3"/>
        <v>62</v>
      </c>
      <c r="S28" s="25" t="s">
        <v>87</v>
      </c>
      <c r="T28" s="25" t="s">
        <v>87</v>
      </c>
      <c r="U28" s="85"/>
      <c r="V28" s="25" t="s">
        <v>87</v>
      </c>
      <c r="W28" s="22">
        <f t="shared" si="4"/>
        <v>2</v>
      </c>
      <c r="X28" s="21">
        <v>1</v>
      </c>
      <c r="Y28" s="36" t="s">
        <v>91</v>
      </c>
      <c r="Z28" s="3"/>
    </row>
    <row r="29" spans="1:26" ht="153.75" customHeight="1" x14ac:dyDescent="0.25">
      <c r="A29" s="38" t="s">
        <v>41</v>
      </c>
      <c r="B29" s="39"/>
      <c r="C29" s="16" t="s">
        <v>40</v>
      </c>
      <c r="D29" s="11" t="s">
        <v>0</v>
      </c>
      <c r="E29" s="44" t="s">
        <v>45</v>
      </c>
      <c r="F29" s="44"/>
      <c r="G29" s="50">
        <v>43677</v>
      </c>
      <c r="H29" s="44"/>
      <c r="I29" s="78">
        <v>250</v>
      </c>
      <c r="J29" s="79"/>
      <c r="K29" s="16">
        <v>81</v>
      </c>
      <c r="L29" s="16">
        <v>149</v>
      </c>
      <c r="M29" s="33">
        <f t="shared" si="1"/>
        <v>230</v>
      </c>
      <c r="N29" s="16">
        <v>115</v>
      </c>
      <c r="O29" s="16">
        <v>115</v>
      </c>
      <c r="P29" s="16">
        <v>0</v>
      </c>
      <c r="Q29" s="16">
        <v>0</v>
      </c>
      <c r="R29" s="34">
        <f t="shared" si="3"/>
        <v>230</v>
      </c>
      <c r="S29" s="25" t="s">
        <v>87</v>
      </c>
      <c r="T29" s="25" t="s">
        <v>87</v>
      </c>
      <c r="U29" s="85"/>
      <c r="V29" s="25" t="s">
        <v>87</v>
      </c>
      <c r="W29" s="22">
        <f t="shared" si="4"/>
        <v>0.92</v>
      </c>
      <c r="X29" s="21">
        <v>1</v>
      </c>
      <c r="Y29" s="36" t="s">
        <v>119</v>
      </c>
      <c r="Z29" s="3"/>
    </row>
    <row r="30" spans="1:26" ht="91.5" customHeight="1" x14ac:dyDescent="0.25">
      <c r="A30" s="40"/>
      <c r="B30" s="41"/>
      <c r="C30" s="16" t="s">
        <v>15</v>
      </c>
      <c r="D30" s="11" t="s">
        <v>0</v>
      </c>
      <c r="E30" s="44" t="s">
        <v>45</v>
      </c>
      <c r="F30" s="44"/>
      <c r="G30" s="50">
        <v>43763</v>
      </c>
      <c r="H30" s="44"/>
      <c r="I30" s="78">
        <v>30</v>
      </c>
      <c r="J30" s="79"/>
      <c r="K30" s="16">
        <v>15</v>
      </c>
      <c r="L30" s="16">
        <v>15</v>
      </c>
      <c r="M30" s="33">
        <f t="shared" si="1"/>
        <v>30</v>
      </c>
      <c r="N30" s="16">
        <v>18</v>
      </c>
      <c r="O30" s="16">
        <v>4</v>
      </c>
      <c r="P30" s="16">
        <v>0</v>
      </c>
      <c r="Q30" s="16">
        <v>0</v>
      </c>
      <c r="R30" s="34">
        <f>SUM(N30:P30)</f>
        <v>22</v>
      </c>
      <c r="S30" s="25" t="s">
        <v>87</v>
      </c>
      <c r="T30" s="25" t="s">
        <v>87</v>
      </c>
      <c r="U30" s="85"/>
      <c r="V30" s="25" t="s">
        <v>87</v>
      </c>
      <c r="W30" s="22">
        <f t="shared" si="4"/>
        <v>0.73333333333333328</v>
      </c>
      <c r="X30" s="21">
        <v>1</v>
      </c>
      <c r="Y30" s="36" t="s">
        <v>118</v>
      </c>
      <c r="Z30" s="3"/>
    </row>
    <row r="31" spans="1:26" ht="76.5" customHeight="1" x14ac:dyDescent="0.25">
      <c r="A31" s="40"/>
      <c r="B31" s="41"/>
      <c r="C31" s="16" t="s">
        <v>16</v>
      </c>
      <c r="D31" s="11" t="s">
        <v>0</v>
      </c>
      <c r="E31" s="44" t="s">
        <v>45</v>
      </c>
      <c r="F31" s="44"/>
      <c r="G31" s="44" t="s">
        <v>69</v>
      </c>
      <c r="H31" s="44"/>
      <c r="I31" s="78">
        <v>200</v>
      </c>
      <c r="J31" s="79"/>
      <c r="K31" s="16">
        <v>82</v>
      </c>
      <c r="L31" s="16">
        <v>118</v>
      </c>
      <c r="M31" s="33">
        <f t="shared" si="1"/>
        <v>200</v>
      </c>
      <c r="N31" s="16">
        <v>100</v>
      </c>
      <c r="O31" s="16">
        <v>100</v>
      </c>
      <c r="P31" s="16">
        <v>0</v>
      </c>
      <c r="Q31" s="16">
        <v>0</v>
      </c>
      <c r="R31" s="34">
        <f t="shared" si="3"/>
        <v>200</v>
      </c>
      <c r="S31" s="25" t="s">
        <v>87</v>
      </c>
      <c r="T31" s="25" t="s">
        <v>87</v>
      </c>
      <c r="U31" s="85"/>
      <c r="V31" s="25" t="s">
        <v>87</v>
      </c>
      <c r="W31" s="22">
        <f t="shared" si="4"/>
        <v>1</v>
      </c>
      <c r="X31" s="21">
        <v>1</v>
      </c>
      <c r="Y31" s="36" t="s">
        <v>117</v>
      </c>
      <c r="Z31" s="3"/>
    </row>
    <row r="32" spans="1:26" ht="129.75" customHeight="1" x14ac:dyDescent="0.25">
      <c r="A32" s="40"/>
      <c r="B32" s="41"/>
      <c r="C32" s="16" t="s">
        <v>17</v>
      </c>
      <c r="D32" s="11" t="s">
        <v>0</v>
      </c>
      <c r="E32" s="44" t="s">
        <v>45</v>
      </c>
      <c r="F32" s="44"/>
      <c r="G32" s="44" t="s">
        <v>88</v>
      </c>
      <c r="H32" s="44"/>
      <c r="I32" s="78">
        <v>250</v>
      </c>
      <c r="J32" s="79"/>
      <c r="K32" s="16">
        <v>82</v>
      </c>
      <c r="L32" s="16">
        <v>168</v>
      </c>
      <c r="M32" s="33">
        <f t="shared" si="1"/>
        <v>250</v>
      </c>
      <c r="N32" s="16">
        <v>125</v>
      </c>
      <c r="O32" s="16">
        <v>125</v>
      </c>
      <c r="P32" s="16">
        <v>0</v>
      </c>
      <c r="Q32" s="16">
        <v>0</v>
      </c>
      <c r="R32" s="34">
        <f t="shared" si="3"/>
        <v>250</v>
      </c>
      <c r="S32" s="25">
        <v>7</v>
      </c>
      <c r="T32" s="25">
        <v>7</v>
      </c>
      <c r="U32" s="85"/>
      <c r="V32" s="25">
        <v>7</v>
      </c>
      <c r="W32" s="22">
        <f t="shared" si="4"/>
        <v>1</v>
      </c>
      <c r="X32" s="21">
        <v>1</v>
      </c>
      <c r="Y32" s="36" t="s">
        <v>100</v>
      </c>
      <c r="Z32" s="3"/>
    </row>
    <row r="33" spans="1:26" ht="90.75" customHeight="1" x14ac:dyDescent="0.25">
      <c r="A33" s="40"/>
      <c r="B33" s="41"/>
      <c r="C33" s="16" t="s">
        <v>18</v>
      </c>
      <c r="D33" s="11" t="s">
        <v>0</v>
      </c>
      <c r="E33" s="44" t="s">
        <v>45</v>
      </c>
      <c r="F33" s="44"/>
      <c r="G33" s="77" t="s">
        <v>89</v>
      </c>
      <c r="H33" s="77"/>
      <c r="I33" s="78">
        <v>300</v>
      </c>
      <c r="J33" s="79"/>
      <c r="K33" s="16">
        <v>82</v>
      </c>
      <c r="L33" s="16">
        <v>218</v>
      </c>
      <c r="M33" s="33">
        <f t="shared" si="1"/>
        <v>300</v>
      </c>
      <c r="N33" s="16">
        <v>150</v>
      </c>
      <c r="O33" s="16">
        <v>150</v>
      </c>
      <c r="P33" s="16">
        <v>0</v>
      </c>
      <c r="Q33" s="16">
        <v>0</v>
      </c>
      <c r="R33" s="34">
        <f t="shared" si="3"/>
        <v>300</v>
      </c>
      <c r="S33" s="25" t="s">
        <v>87</v>
      </c>
      <c r="T33" s="25" t="s">
        <v>87</v>
      </c>
      <c r="U33" s="85"/>
      <c r="V33" s="25" t="s">
        <v>87</v>
      </c>
      <c r="W33" s="22">
        <f t="shared" si="4"/>
        <v>1</v>
      </c>
      <c r="X33" s="21">
        <v>1</v>
      </c>
      <c r="Y33" s="36" t="s">
        <v>116</v>
      </c>
      <c r="Z33" s="3"/>
    </row>
    <row r="34" spans="1:26" ht="33" customHeight="1" x14ac:dyDescent="0.25">
      <c r="A34" s="42"/>
      <c r="B34" s="43"/>
      <c r="C34" s="16" t="s">
        <v>4</v>
      </c>
      <c r="D34" s="16" t="s">
        <v>0</v>
      </c>
      <c r="E34" s="44" t="s">
        <v>45</v>
      </c>
      <c r="F34" s="44"/>
      <c r="G34" s="44" t="s">
        <v>90</v>
      </c>
      <c r="H34" s="44"/>
      <c r="I34" s="78">
        <v>4</v>
      </c>
      <c r="J34" s="79"/>
      <c r="K34" s="16">
        <v>4</v>
      </c>
      <c r="L34" s="16">
        <v>0</v>
      </c>
      <c r="M34" s="33">
        <f t="shared" si="1"/>
        <v>4</v>
      </c>
      <c r="N34" s="16">
        <v>1</v>
      </c>
      <c r="O34" s="16">
        <v>3</v>
      </c>
      <c r="P34" s="16">
        <v>0</v>
      </c>
      <c r="Q34" s="16">
        <v>0</v>
      </c>
      <c r="R34" s="34">
        <f t="shared" si="3"/>
        <v>4</v>
      </c>
      <c r="S34" s="25" t="s">
        <v>87</v>
      </c>
      <c r="T34" s="25" t="s">
        <v>87</v>
      </c>
      <c r="U34" s="85"/>
      <c r="V34" s="25" t="s">
        <v>87</v>
      </c>
      <c r="W34" s="22">
        <f t="shared" si="4"/>
        <v>1</v>
      </c>
      <c r="X34" s="21">
        <v>1</v>
      </c>
      <c r="Y34" s="36" t="s">
        <v>115</v>
      </c>
      <c r="Z34" s="3"/>
    </row>
    <row r="35" spans="1:26" ht="111.75" customHeight="1" x14ac:dyDescent="0.25">
      <c r="A35" s="80" t="s">
        <v>56</v>
      </c>
      <c r="B35" s="81"/>
      <c r="C35" s="11" t="s">
        <v>47</v>
      </c>
      <c r="D35" s="16" t="s">
        <v>74</v>
      </c>
      <c r="E35" s="44" t="s">
        <v>48</v>
      </c>
      <c r="F35" s="44"/>
      <c r="G35" s="50">
        <v>43566</v>
      </c>
      <c r="H35" s="50"/>
      <c r="I35" s="51">
        <v>338</v>
      </c>
      <c r="J35" s="51"/>
      <c r="K35" s="12">
        <v>77</v>
      </c>
      <c r="L35" s="12">
        <v>261</v>
      </c>
      <c r="M35" s="33">
        <f t="shared" si="1"/>
        <v>338</v>
      </c>
      <c r="N35" s="12">
        <v>140</v>
      </c>
      <c r="O35" s="12">
        <v>132</v>
      </c>
      <c r="P35" s="17">
        <v>0</v>
      </c>
      <c r="Q35" s="17">
        <v>0</v>
      </c>
      <c r="R35" s="34">
        <f t="shared" si="3"/>
        <v>272</v>
      </c>
      <c r="S35" s="25">
        <v>140</v>
      </c>
      <c r="T35" s="25">
        <v>140</v>
      </c>
      <c r="U35" s="85"/>
      <c r="V35" s="30">
        <v>140</v>
      </c>
      <c r="W35" s="22">
        <f>+R35/I35</f>
        <v>0.80473372781065089</v>
      </c>
      <c r="X35" s="22">
        <v>1</v>
      </c>
      <c r="Y35" s="36" t="s">
        <v>99</v>
      </c>
      <c r="Z35" s="3"/>
    </row>
    <row r="36" spans="1:26" ht="106.5" customHeight="1" x14ac:dyDescent="0.25">
      <c r="A36" s="80"/>
      <c r="B36" s="81"/>
      <c r="C36" s="11" t="s">
        <v>44</v>
      </c>
      <c r="D36" s="16" t="s">
        <v>0</v>
      </c>
      <c r="E36" s="44" t="s">
        <v>45</v>
      </c>
      <c r="F36" s="44"/>
      <c r="G36" s="50">
        <v>43531</v>
      </c>
      <c r="H36" s="44"/>
      <c r="I36" s="51">
        <v>180</v>
      </c>
      <c r="J36" s="51"/>
      <c r="K36" s="12">
        <v>41</v>
      </c>
      <c r="L36" s="12">
        <v>139</v>
      </c>
      <c r="M36" s="33">
        <f t="shared" si="1"/>
        <v>180</v>
      </c>
      <c r="N36" s="12">
        <v>150</v>
      </c>
      <c r="O36" s="12">
        <v>0</v>
      </c>
      <c r="P36" s="17">
        <v>0</v>
      </c>
      <c r="Q36" s="17">
        <v>0</v>
      </c>
      <c r="R36" s="34">
        <f t="shared" si="3"/>
        <v>150</v>
      </c>
      <c r="S36" s="25" t="s">
        <v>87</v>
      </c>
      <c r="T36" s="25">
        <v>0</v>
      </c>
      <c r="U36" s="85"/>
      <c r="V36" s="30" t="s">
        <v>87</v>
      </c>
      <c r="W36" s="22">
        <f>+R36/I36</f>
        <v>0.83333333333333337</v>
      </c>
      <c r="X36" s="22">
        <v>1</v>
      </c>
      <c r="Y36" s="35" t="s">
        <v>112</v>
      </c>
      <c r="Z36" s="3"/>
    </row>
    <row r="37" spans="1:26" ht="195" customHeight="1" x14ac:dyDescent="0.25">
      <c r="A37" s="80"/>
      <c r="B37" s="81"/>
      <c r="C37" s="11" t="s">
        <v>75</v>
      </c>
      <c r="D37" s="16" t="s">
        <v>54</v>
      </c>
      <c r="E37" s="44" t="s">
        <v>45</v>
      </c>
      <c r="F37" s="44"/>
      <c r="G37" s="50">
        <v>43602</v>
      </c>
      <c r="H37" s="50"/>
      <c r="I37" s="51">
        <v>60</v>
      </c>
      <c r="J37" s="51"/>
      <c r="K37" s="12">
        <v>30</v>
      </c>
      <c r="L37" s="12">
        <v>30</v>
      </c>
      <c r="M37" s="33">
        <f t="shared" si="1"/>
        <v>60</v>
      </c>
      <c r="N37" s="12">
        <v>29</v>
      </c>
      <c r="O37" s="12">
        <v>23</v>
      </c>
      <c r="P37" s="17">
        <v>0</v>
      </c>
      <c r="Q37" s="17">
        <v>0</v>
      </c>
      <c r="R37" s="34">
        <f t="shared" si="3"/>
        <v>52</v>
      </c>
      <c r="S37" s="25">
        <v>10</v>
      </c>
      <c r="T37" s="25">
        <v>10</v>
      </c>
      <c r="U37" s="85"/>
      <c r="V37" s="30">
        <v>10</v>
      </c>
      <c r="W37" s="22">
        <f>+R37/I37</f>
        <v>0.8666666666666667</v>
      </c>
      <c r="X37" s="22">
        <v>1</v>
      </c>
      <c r="Y37" s="36" t="s">
        <v>113</v>
      </c>
      <c r="Z37" s="3"/>
    </row>
    <row r="38" spans="1:26" ht="92.25" customHeight="1" thickBot="1" x14ac:dyDescent="0.3">
      <c r="A38" s="82"/>
      <c r="B38" s="83"/>
      <c r="C38" s="18" t="s">
        <v>76</v>
      </c>
      <c r="D38" s="18" t="s">
        <v>77</v>
      </c>
      <c r="E38" s="74" t="s">
        <v>45</v>
      </c>
      <c r="F38" s="74"/>
      <c r="G38" s="75">
        <v>43622</v>
      </c>
      <c r="H38" s="74"/>
      <c r="I38" s="76">
        <v>53</v>
      </c>
      <c r="J38" s="76"/>
      <c r="K38" s="19">
        <v>53</v>
      </c>
      <c r="L38" s="19">
        <v>0</v>
      </c>
      <c r="M38" s="33">
        <f t="shared" si="1"/>
        <v>53</v>
      </c>
      <c r="N38" s="19">
        <v>20</v>
      </c>
      <c r="O38" s="19">
        <v>33</v>
      </c>
      <c r="P38" s="20">
        <v>0</v>
      </c>
      <c r="Q38" s="20">
        <v>0</v>
      </c>
      <c r="R38" s="34">
        <f t="shared" si="3"/>
        <v>53</v>
      </c>
      <c r="S38" s="26" t="s">
        <v>87</v>
      </c>
      <c r="T38" s="26">
        <v>0</v>
      </c>
      <c r="U38" s="86"/>
      <c r="V38" s="31" t="s">
        <v>87</v>
      </c>
      <c r="W38" s="28">
        <f>+R38/I38</f>
        <v>1</v>
      </c>
      <c r="X38" s="28">
        <v>1</v>
      </c>
      <c r="Y38" s="36" t="s">
        <v>114</v>
      </c>
      <c r="Z38" s="3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2"/>
      <c r="Z39" s="3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2"/>
      <c r="Z40" s="3"/>
    </row>
    <row r="41" spans="1:26" x14ac:dyDescent="0.2">
      <c r="A41" s="4"/>
      <c r="B41" s="4"/>
      <c r="C41" s="4" t="s">
        <v>123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"/>
      <c r="Z41" s="3"/>
    </row>
    <row r="42" spans="1:26" x14ac:dyDescent="0.2">
      <c r="A42" s="4"/>
      <c r="B42" s="4"/>
      <c r="C42" s="4" t="s">
        <v>125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4"/>
      <c r="Z42" s="3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4"/>
      <c r="Z43" s="3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4"/>
      <c r="Z44" s="3"/>
    </row>
    <row r="45" spans="1:2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4"/>
      <c r="Z45" s="3"/>
    </row>
    <row r="46" spans="1:2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4"/>
      <c r="Z46" s="3"/>
    </row>
    <row r="47" spans="1:2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4"/>
      <c r="Z47" s="3"/>
    </row>
    <row r="48" spans="1:2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4"/>
      <c r="Z48" s="3"/>
    </row>
    <row r="49" spans="1:2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4"/>
      <c r="Z49" s="3"/>
    </row>
    <row r="50" spans="1:2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4"/>
      <c r="Z50" s="3"/>
    </row>
    <row r="51" spans="1:2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4"/>
      <c r="Z51" s="3"/>
    </row>
    <row r="52" spans="1:2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4"/>
      <c r="Z52" s="3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4"/>
      <c r="Z53" s="3"/>
    </row>
    <row r="54" spans="1:2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4"/>
      <c r="Z54" s="3"/>
    </row>
    <row r="55" spans="1:2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4"/>
      <c r="Z55" s="3"/>
    </row>
    <row r="56" spans="1:2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4"/>
      <c r="Z56" s="3"/>
    </row>
    <row r="57" spans="1:2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4"/>
      <c r="Z57" s="3"/>
    </row>
    <row r="58" spans="1:2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4"/>
      <c r="Z58" s="3"/>
    </row>
    <row r="59" spans="1:2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"/>
      <c r="Z59" s="3"/>
    </row>
    <row r="60" spans="1:2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4"/>
      <c r="Z60" s="3"/>
    </row>
    <row r="61" spans="1:2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4"/>
      <c r="Z61" s="3"/>
    </row>
    <row r="62" spans="1:2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4"/>
      <c r="Z62" s="3"/>
    </row>
    <row r="63" spans="1:2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  <c r="Z63" s="3"/>
    </row>
    <row r="64" spans="1:2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4"/>
      <c r="Z64" s="3"/>
    </row>
    <row r="65" spans="1:2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4"/>
      <c r="Z65" s="3"/>
    </row>
    <row r="66" spans="1:2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4"/>
      <c r="Z66" s="3"/>
    </row>
    <row r="67" spans="1:2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4"/>
      <c r="Z67" s="3"/>
    </row>
    <row r="68" spans="1:2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4"/>
      <c r="Z68" s="3"/>
    </row>
    <row r="69" spans="1:2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"/>
      <c r="Z69" s="3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"/>
    </row>
    <row r="81" spans="1:2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</row>
    <row r="82" spans="1:2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</row>
    <row r="83" spans="1:2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</row>
    <row r="84" spans="1: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</row>
    <row r="85" spans="1:2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</row>
    <row r="86" spans="1:2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</row>
    <row r="87" spans="1:2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</row>
    <row r="88" spans="1:2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</row>
    <row r="89" spans="1:2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</row>
    <row r="90" spans="1:2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</row>
    <row r="91" spans="1:25" x14ac:dyDescent="0.2">
      <c r="N91" s="2"/>
      <c r="O91" s="2"/>
      <c r="P91" s="2"/>
      <c r="Q91" s="2"/>
      <c r="R91" s="2"/>
      <c r="S91" s="2"/>
      <c r="T91" s="2"/>
      <c r="U91" s="2"/>
      <c r="V91" s="2"/>
    </row>
  </sheetData>
  <mergeCells count="124">
    <mergeCell ref="E27:F27"/>
    <mergeCell ref="G27:H27"/>
    <mergeCell ref="E28:F28"/>
    <mergeCell ref="E22:F22"/>
    <mergeCell ref="G22:H22"/>
    <mergeCell ref="E23:F23"/>
    <mergeCell ref="E21:F21"/>
    <mergeCell ref="G21:H21"/>
    <mergeCell ref="I27:J27"/>
    <mergeCell ref="I28:J28"/>
    <mergeCell ref="I22:J22"/>
    <mergeCell ref="I21:J21"/>
    <mergeCell ref="I26:J26"/>
    <mergeCell ref="E17:F17"/>
    <mergeCell ref="G17:H17"/>
    <mergeCell ref="I17:J17"/>
    <mergeCell ref="I16:J16"/>
    <mergeCell ref="G19:H19"/>
    <mergeCell ref="E14:F14"/>
    <mergeCell ref="G14:H14"/>
    <mergeCell ref="I14:J14"/>
    <mergeCell ref="G23:H23"/>
    <mergeCell ref="I23:J23"/>
    <mergeCell ref="I19:J19"/>
    <mergeCell ref="E15:F15"/>
    <mergeCell ref="G15:H15"/>
    <mergeCell ref="I15:J15"/>
    <mergeCell ref="I18:J18"/>
    <mergeCell ref="I31:J31"/>
    <mergeCell ref="I32:J32"/>
    <mergeCell ref="I33:J33"/>
    <mergeCell ref="I34:J34"/>
    <mergeCell ref="A35:B38"/>
    <mergeCell ref="U6:U38"/>
    <mergeCell ref="E37:F37"/>
    <mergeCell ref="G37:H37"/>
    <mergeCell ref="I37:J37"/>
    <mergeCell ref="E29:F29"/>
    <mergeCell ref="E33:F33"/>
    <mergeCell ref="E31:F31"/>
    <mergeCell ref="G25:H25"/>
    <mergeCell ref="E25:F25"/>
    <mergeCell ref="E26:F26"/>
    <mergeCell ref="G26:H26"/>
    <mergeCell ref="E30:F30"/>
    <mergeCell ref="E36:F36"/>
    <mergeCell ref="G36:H36"/>
    <mergeCell ref="I36:J36"/>
    <mergeCell ref="E34:F34"/>
    <mergeCell ref="A17:B23"/>
    <mergeCell ref="A24:B28"/>
    <mergeCell ref="E19:F19"/>
    <mergeCell ref="E10:F10"/>
    <mergeCell ref="E11:F11"/>
    <mergeCell ref="E12:F12"/>
    <mergeCell ref="G12:H12"/>
    <mergeCell ref="E8:F8"/>
    <mergeCell ref="G8:H8"/>
    <mergeCell ref="E38:F38"/>
    <mergeCell ref="G38:H38"/>
    <mergeCell ref="I38:J38"/>
    <mergeCell ref="G29:H29"/>
    <mergeCell ref="I25:J25"/>
    <mergeCell ref="G34:H34"/>
    <mergeCell ref="G33:H33"/>
    <mergeCell ref="G31:H31"/>
    <mergeCell ref="I20:J20"/>
    <mergeCell ref="E35:F35"/>
    <mergeCell ref="G35:H35"/>
    <mergeCell ref="I35:J35"/>
    <mergeCell ref="G30:H30"/>
    <mergeCell ref="G24:H24"/>
    <mergeCell ref="I24:J24"/>
    <mergeCell ref="E24:F24"/>
    <mergeCell ref="I29:J29"/>
    <mergeCell ref="I30:J30"/>
    <mergeCell ref="A6:B16"/>
    <mergeCell ref="A2:Y2"/>
    <mergeCell ref="A3:M3"/>
    <mergeCell ref="N3:Y3"/>
    <mergeCell ref="A4:B5"/>
    <mergeCell ref="E4:F5"/>
    <mergeCell ref="G4:H5"/>
    <mergeCell ref="I4:J5"/>
    <mergeCell ref="K4:M4"/>
    <mergeCell ref="Y4:Y5"/>
    <mergeCell ref="W4:W5"/>
    <mergeCell ref="U4:U5"/>
    <mergeCell ref="V4:V5"/>
    <mergeCell ref="X4:X5"/>
    <mergeCell ref="C4:C5"/>
    <mergeCell ref="D4:D5"/>
    <mergeCell ref="N4:R4"/>
    <mergeCell ref="E13:F13"/>
    <mergeCell ref="G13:H13"/>
    <mergeCell ref="I13:J13"/>
    <mergeCell ref="I8:J8"/>
    <mergeCell ref="G11:H11"/>
    <mergeCell ref="I11:J11"/>
    <mergeCell ref="G10:H10"/>
    <mergeCell ref="A1:Y1"/>
    <mergeCell ref="A29:B34"/>
    <mergeCell ref="E32:F32"/>
    <mergeCell ref="G32:H32"/>
    <mergeCell ref="G28:H28"/>
    <mergeCell ref="T4:T5"/>
    <mergeCell ref="S4:S5"/>
    <mergeCell ref="E6:F6"/>
    <mergeCell ref="G6:H6"/>
    <mergeCell ref="I6:J6"/>
    <mergeCell ref="E18:F18"/>
    <mergeCell ref="G18:H18"/>
    <mergeCell ref="E20:F20"/>
    <mergeCell ref="G20:H20"/>
    <mergeCell ref="E9:F9"/>
    <mergeCell ref="G9:H9"/>
    <mergeCell ref="I9:J9"/>
    <mergeCell ref="I10:J10"/>
    <mergeCell ref="E7:F7"/>
    <mergeCell ref="G7:H7"/>
    <mergeCell ref="I7:J7"/>
    <mergeCell ref="I12:J12"/>
    <mergeCell ref="E16:F16"/>
    <mergeCell ref="G16:H16"/>
  </mergeCells>
  <phoneticPr fontId="5" type="noConversion"/>
  <pageMargins left="0.7" right="0.7" top="0.75" bottom="0.75" header="0.3" footer="0.3"/>
  <pageSetup scale="20" orientation="portrait" horizontalDpi="1200" verticalDpi="1200" r:id="rId1"/>
  <ignoredErrors>
    <ignoredError sqref="M7:R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</vt:lpstr>
      <vt:lpstr>Seguimiento!Área_de_impresión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Bermudez</dc:creator>
  <cp:lastModifiedBy>Leidy Jazmin Buitrago Capera</cp:lastModifiedBy>
  <cp:lastPrinted>2019-02-18T15:41:23Z</cp:lastPrinted>
  <dcterms:created xsi:type="dcterms:W3CDTF">2013-11-29T18:50:26Z</dcterms:created>
  <dcterms:modified xsi:type="dcterms:W3CDTF">2019-12-30T16:56:32Z</dcterms:modified>
</cp:coreProperties>
</file>