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estevez\Desktop\"/>
    </mc:Choice>
  </mc:AlternateContent>
  <xr:revisionPtr revIDLastSave="0" documentId="8_{04C54C85-C087-445E-A3CC-9A962D6A3849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SEGUIMIENTO Y MONITOREO PGD y P" sheetId="1" r:id="rId1"/>
  </sheets>
  <externalReferences>
    <externalReference r:id="rId2"/>
    <externalReference r:id="rId3"/>
    <externalReference r:id="rId4"/>
    <externalReference r:id="rId5"/>
  </externalReferences>
  <definedNames>
    <definedName name="_1_SE">#REF!</definedName>
    <definedName name="A">#REF!</definedName>
    <definedName name="AA">#REF!</definedName>
    <definedName name="accion">#REF!</definedName>
    <definedName name="ACCIONES">#REF!</definedName>
    <definedName name="ACTIVIDADES_DE_GESTION_Y_CONTROL">#REF!</definedName>
    <definedName name="AGENTE">#REF!</definedName>
    <definedName name="_xlnm.Print_Area" localSheetId="0">'SEGUIMIENTO Y MONITOREO PGD y P'!$A$1:$Y$38</definedName>
    <definedName name="AREA_IMPACTO">#REF!</definedName>
    <definedName name="AREAS_IMPACTO">#REF!</definedName>
    <definedName name="ASUNTOS_TECNICOS">#REF!</definedName>
    <definedName name="ASUNTOS_TECNOLOGICOS">#REF!</definedName>
    <definedName name="B">#REF!</definedName>
    <definedName name="BASE_DE_ACTIVOS_Y_RECURSOS_DE_LA_ORGANIZACIÓN">#REF!</definedName>
    <definedName name="CALIFICACION">#REF!</definedName>
    <definedName name="CANAL_DE_DISTRIBUCION">[1]DATOS!$C$16:$C$27</definedName>
    <definedName name="CAUSA">#REF!</definedName>
    <definedName name="CAUSAS">[2]CAUSAS!$C$6:$O$11</definedName>
    <definedName name="CAUSASDERIESGO">#REF!</definedName>
    <definedName name="CAUSASDERIESGO1">#REF!</definedName>
    <definedName name="CIRCUNSTANCIAS_ECONOMICAS_Y_DE_MERCADO">#REF!</definedName>
    <definedName name="CIRCUNSTANCIAS_ECONOMICAS_Y_DEL_ESTADO">#REF!</definedName>
    <definedName name="CIRCUNSTANCIAS_POLITICAS_Y_LEGISLATIVAS">#REF!</definedName>
    <definedName name="CIRCUNSTANCIAS_POLITICAS_Y_LEGISSLATIVAS">#REF!</definedName>
    <definedName name="CLAVE">#REF!</definedName>
    <definedName name="CLAVECAUSA">[2]CAUSAS!$C$12:$O$12</definedName>
    <definedName name="CLAVECONT">#REF!</definedName>
    <definedName name="CLAVECONTROL">'[2]NO BORRAR'!$B$41:$B$57</definedName>
    <definedName name="CLAVEOBJ">#REF!</definedName>
    <definedName name="CLAVEPOL">#REF!</definedName>
    <definedName name="CLAVEPOLITICA">'[2]NO BORRAR'!$B$3:$B$17</definedName>
    <definedName name="CLAVEPROC">#REF!</definedName>
    <definedName name="CLAVEPROCEDIMIENTO">'[2]NO BORRAR'!$B$22:$B$38</definedName>
    <definedName name="CLAVERIESGO">#REF!</definedName>
    <definedName name="CLIENTE">#REF!</definedName>
    <definedName name="CLIENTES">#REF!</definedName>
    <definedName name="CODIGO">#REF!</definedName>
    <definedName name="CODIGO_RIESGO">#REF!</definedName>
    <definedName name="CODIGO1">#REF!</definedName>
    <definedName name="COMPORTAMIENTO_HUMANO">#REF!</definedName>
    <definedName name="COMPORTAMIENTO_ORGANIZACIONAL">#REF!</definedName>
    <definedName name="CONFLICTOS_SOCIALES">#REF!</definedName>
    <definedName name="CONTEXTO_ECONOMICO_DE_MERCADO">#REF!</definedName>
    <definedName name="CONTEXTO_POLITICO">#REF!</definedName>
    <definedName name="CONTROL">'[2]NO BORRAR'!$C$41:$C$53</definedName>
    <definedName name="CONTROLES">#REF!</definedName>
    <definedName name="COSTO_DE_ACTIVIDADES">#REF!</definedName>
    <definedName name="CRONOGRAMA_DE_ACTIVIDADES">#REF!</definedName>
    <definedName name="Cual_serà_el_nombre_del_procedimiento?">#REF!</definedName>
    <definedName name="DAÑOS_A_ACTIVOS">#REF!</definedName>
    <definedName name="DESEMPEÑO">#REF!</definedName>
    <definedName name="DIRECCION_ACTIVIDADES_MARITIMAS">#REF!</definedName>
    <definedName name="EFECTORIESGO1">#REF!</definedName>
    <definedName name="EJECUCION_Y__ADMINISTRACION_DEL_PROCESO">#REF!</definedName>
    <definedName name="EJECUCION_Y_ADMINISTRACION_DEL_PROCESO">#REF!</definedName>
    <definedName name="ENTORNO">#REF!</definedName>
    <definedName name="ESTABILIDAD_POLITICA">#REF!</definedName>
    <definedName name="EVENTOS">#REF!</definedName>
    <definedName name="EVENTOS_NATUALES">#REF!</definedName>
    <definedName name="EVENTOS_NATURALES">#REF!</definedName>
    <definedName name="EVENTOS_NATURALES_">#REF!</definedName>
    <definedName name="FACTOR">[1]DATOS!$A$16:$E$16</definedName>
    <definedName name="FACTOR_DEL_RIESGO">#REF!</definedName>
    <definedName name="FACTORES">#REF!</definedName>
    <definedName name="FALLAS_TECNOLOGICAS">#REF!</definedName>
    <definedName name="FRAUD_EXTERNO">#REF!</definedName>
    <definedName name="FRAUDE_EXTERNO">#REF!</definedName>
    <definedName name="FRAUDE_INTERNO">#REF!</definedName>
    <definedName name="FRECUENCIA">#REF!</definedName>
    <definedName name="FUENTE">#REF!</definedName>
    <definedName name="FUENTES">[3]FUENTES!#REF!</definedName>
    <definedName name="FUENTES_DE_RIESGO">#REF!</definedName>
    <definedName name="FUENTES_RIESGO">#REF!</definedName>
    <definedName name="GENTE">#REF!</definedName>
    <definedName name="GESTION">#REF!</definedName>
    <definedName name="GESTION_CONTROL">#REF!</definedName>
    <definedName name="GESTION_TECNICA">#REF!</definedName>
    <definedName name="GRAVEDAD">#REF!</definedName>
    <definedName name="IMPACTO">#REF!</definedName>
    <definedName name="IMPACTORIESGO">#REF!</definedName>
    <definedName name="INGRESOS_Y_DERECHOS">#REF!</definedName>
    <definedName name="INSTALACIONES">#REF!</definedName>
    <definedName name="INSTALACIONES_">#REF!</definedName>
    <definedName name="INTANGIBLES">#REF!</definedName>
    <definedName name="LEGAL">#REF!</definedName>
    <definedName name="LET">#REF!</definedName>
    <definedName name="MACROPROCESO">#REF!</definedName>
    <definedName name="MERCADO">#REF!</definedName>
    <definedName name="NOMBRE">[3]FUENTES!#REF!</definedName>
    <definedName name="NOMBRE_RIESGO">#REF!</definedName>
    <definedName name="NUM">#REF!</definedName>
    <definedName name="OBJETIVOS">#REF!</definedName>
    <definedName name="OPERACIÓN">[1]DATOS!$E$16:$E$27</definedName>
    <definedName name="OTROS">#REF!</definedName>
    <definedName name="PERSONA">#REF!</definedName>
    <definedName name="PERSONAS">#REF!</definedName>
    <definedName name="PESO">#REF!</definedName>
    <definedName name="POLITICA">'[2]NO BORRAR'!$C$3:$C$17</definedName>
    <definedName name="POLITICAS_GUBERNAMENTALES">#REF!</definedName>
    <definedName name="PROCEDIMIENTO">#REF!</definedName>
    <definedName name="PROCESO">#REF!</definedName>
    <definedName name="PROCESOS">[1]DATOS!$A$4:$A$7</definedName>
    <definedName name="PRODUCTO">[1]DATOS!$D$16:$D$27</definedName>
    <definedName name="PUNTAJE">#REF!</definedName>
    <definedName name="PUNTAJEF">#REF!</definedName>
    <definedName name="PUNTAJEG">#REF!</definedName>
    <definedName name="q">#REF!</definedName>
    <definedName name="RELACIONADO">#REF!</definedName>
    <definedName name="RELACIONADOCON">#REF!</definedName>
    <definedName name="RELACIONADOS_INSTALACIONES">#REF!</definedName>
    <definedName name="RELACIONES_CON_EL_CLIENTE">#REF!</definedName>
    <definedName name="RELACIONES_CON_EL_USUARIO">#REF!</definedName>
    <definedName name="RELACIONES_CON_EL_USUSARIO">#REF!</definedName>
    <definedName name="RELACIONES_CON_USUARIO">#REF!</definedName>
    <definedName name="RELACIONES_LABORALES">#REF!</definedName>
    <definedName name="RESPUESTA">'[2]NO BORRAR'!$G$1:$G$5</definedName>
    <definedName name="RIESGO_ASOCIADO">#REF!</definedName>
    <definedName name="RIESGO_ASOCIADO_POR_CAUSA">#REF!</definedName>
    <definedName name="RIESGO_ASOCIADO_POR_IMPACTO">#REF!</definedName>
    <definedName name="RIESGOESPECIFICO">#REF!</definedName>
    <definedName name="RIESGOESPECIFICO2">#REF!</definedName>
    <definedName name="RIESGOS">#REF!</definedName>
    <definedName name="SE">#REF!</definedName>
    <definedName name="SI_NO">'[4]NO BORRAR'!$F$1:$F$2</definedName>
    <definedName name="SINO">#REF!</definedName>
    <definedName name="SISTEMAS">#REF!</definedName>
    <definedName name="SISTEMAS_DE_INFORMACION">#REF!</definedName>
    <definedName name="TECNOLOGIA">#REF!</definedName>
    <definedName name="TECNOLOGIA_">#REF!</definedName>
    <definedName name="TIPOACCION">'[2]NO BORRAR'!$I$1:$I$9</definedName>
    <definedName name="TOTAL_PUNTAJE_RIESGO">#REF!</definedName>
    <definedName name="TRATAMIENTO">#REF!</definedName>
    <definedName name="TRATAMIENTO_RIESGO">'[4]NO BORRAR'!$G$1:$G$5</definedName>
    <definedName name="USUARIO">#REF!</definedName>
    <definedName name="VALORES_ETICOS">#REF!</definedName>
    <definedName name="X">#REF!</definedName>
    <definedName name="Y">#REF!</definedName>
    <definedName name="Z">#REF!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Q27" i="1" l="1"/>
  <c r="E31" i="1" s="1"/>
  <c r="E30" i="1"/>
  <c r="Q24" i="1"/>
  <c r="Q5" i="1"/>
  <c r="I27" i="1" l="1"/>
  <c r="E29" i="1" s="1"/>
  <c r="M24" i="1"/>
  <c r="M23" i="1"/>
  <c r="M21" i="1" l="1"/>
  <c r="Q21" i="1"/>
  <c r="U21" i="1"/>
  <c r="X21" i="1"/>
  <c r="Y21" i="1" s="1"/>
  <c r="I21" i="1"/>
  <c r="I10" i="1" l="1"/>
  <c r="U10" i="1" l="1"/>
  <c r="U9" i="1" s="1"/>
  <c r="U11" i="1"/>
  <c r="U12" i="1"/>
  <c r="U13" i="1"/>
  <c r="U14" i="1"/>
  <c r="U15" i="1"/>
  <c r="U16" i="1"/>
  <c r="U17" i="1"/>
  <c r="U19" i="1"/>
  <c r="U20" i="1"/>
  <c r="U22" i="1"/>
  <c r="U23" i="1"/>
  <c r="U26" i="1"/>
  <c r="U8" i="1"/>
  <c r="Q8" i="1"/>
  <c r="Q10" i="1"/>
  <c r="Q9" i="1" s="1"/>
  <c r="Q11" i="1"/>
  <c r="Q12" i="1"/>
  <c r="Q13" i="1"/>
  <c r="Q14" i="1"/>
  <c r="Q15" i="1"/>
  <c r="Q16" i="1"/>
  <c r="Q19" i="1"/>
  <c r="Q20" i="1"/>
  <c r="Q22" i="1"/>
  <c r="Q23" i="1"/>
  <c r="Q26" i="1"/>
  <c r="M8" i="1"/>
  <c r="M10" i="1"/>
  <c r="M11" i="1"/>
  <c r="M12" i="1"/>
  <c r="M13" i="1"/>
  <c r="M15" i="1"/>
  <c r="M16" i="1"/>
  <c r="M17" i="1"/>
  <c r="M19" i="1"/>
  <c r="M20" i="1"/>
  <c r="M22" i="1"/>
  <c r="M26" i="1"/>
  <c r="M5" i="1"/>
  <c r="I7" i="1"/>
  <c r="I6" i="1"/>
  <c r="I8" i="1"/>
  <c r="I11" i="1"/>
  <c r="I12" i="1"/>
  <c r="I13" i="1"/>
  <c r="I15" i="1"/>
  <c r="I16" i="1"/>
  <c r="I18" i="1"/>
  <c r="I19" i="1"/>
  <c r="I20" i="1"/>
  <c r="I22" i="1"/>
  <c r="I23" i="1"/>
  <c r="U27" i="1" l="1"/>
  <c r="E32" i="1" s="1"/>
  <c r="I5" i="1"/>
  <c r="X6" i="1" l="1"/>
  <c r="Y6" i="1" s="1"/>
  <c r="X7" i="1"/>
  <c r="Y7" i="1" s="1"/>
  <c r="X8" i="1"/>
  <c r="Y8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2" i="1"/>
  <c r="Y22" i="1" s="1"/>
  <c r="X23" i="1"/>
  <c r="Y23" i="1" s="1"/>
  <c r="X24" i="1"/>
  <c r="Y24" i="1" s="1"/>
  <c r="X26" i="1"/>
  <c r="Y26" i="1" s="1"/>
  <c r="X5" i="1" l="1"/>
  <c r="Y5" i="1" s="1"/>
  <c r="Y27" i="1" l="1"/>
  <c r="E33" i="1" s="1"/>
</calcChain>
</file>

<file path=xl/sharedStrings.xml><?xml version="1.0" encoding="utf-8"?>
<sst xmlns="http://schemas.openxmlformats.org/spreadsheetml/2006/main" count="219" uniqueCount="158">
  <si>
    <t xml:space="preserve">No. Actividad </t>
  </si>
  <si>
    <t>I TRIMESTRE</t>
  </si>
  <si>
    <t>II TRIMESTRE</t>
  </si>
  <si>
    <t>III TRIMESTRE</t>
  </si>
  <si>
    <t>IV TRIMESTRE</t>
  </si>
  <si>
    <t>RESULTADO ANUAL</t>
  </si>
  <si>
    <t>% Proyectado</t>
  </si>
  <si>
    <t>%Ejecutado</t>
  </si>
  <si>
    <t>RESULTADO FINAL</t>
  </si>
  <si>
    <t>A1</t>
  </si>
  <si>
    <t>Actualizar, revisar y aprobar el Programa de Gestión Documental- PGD.</t>
  </si>
  <si>
    <t>-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</si>
  <si>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</si>
  <si>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</si>
  <si>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</si>
  <si>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</si>
  <si>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</si>
  <si>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</si>
  <si>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</si>
  <si>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</si>
  <si>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</si>
  <si>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</si>
  <si>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</si>
  <si>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</si>
  <si>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</si>
  <si>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</si>
  <si>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</si>
  <si>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</si>
  <si>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</si>
  <si>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</si>
  <si>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</si>
  <si>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</si>
  <si>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ACTIVIDADES</t>
  </si>
  <si>
    <t>Fecha de Inicio</t>
  </si>
  <si>
    <t>Fecha Terminación</t>
  </si>
  <si>
    <t>EVIDENCIAS</t>
  </si>
  <si>
    <t>RESULTADOTRIMESTRE I</t>
  </si>
  <si>
    <t>RESULTADO TRIMESTRE II</t>
  </si>
  <si>
    <t>RESULTADO TRIMESTRE III</t>
  </si>
  <si>
    <t>RESULTADO TRIMESTRE IV</t>
  </si>
  <si>
    <t>Actualizar una Tabla de Retención Documental para el DADEP.</t>
  </si>
  <si>
    <t>Actualizar, revisar y aprobar el Plan de Institucional de Archivos- PINAR.</t>
  </si>
  <si>
    <t>Elaborar y actualizar el Inventario Documental de la Entidad.</t>
  </si>
  <si>
    <t>Actualizar el Banco Terminológico de series. Subseries y tipos documentales una vez aprobada la actualizada la TRD.</t>
  </si>
  <si>
    <t>Revisar y ajustar si fuera el caso los procesos, procedimientos, guías, instructivos, manuales y formatos correspondientes al proceso de Gestión Documental.</t>
  </si>
  <si>
    <t>Realizar seguimiento trimestral a las TRD con las necesidades de cada dependencia.</t>
  </si>
  <si>
    <t>Hacer Seguimiento trimestral a los principios archivísticos dentro de la Entidad y dar cumplimiento a cada una de sus actividades según los lineamientos diseñados.</t>
  </si>
  <si>
    <t xml:space="preserve">Aplicar e implementar la Tabla de Retención Documental a los documentos del Archivo Central que hayan cumplido el tiempo de retención. </t>
  </si>
  <si>
    <t>Realizar la eliminación aplicando las técnicas que correspondan y los respectivos formatos de actas de eliminación e inventarios.</t>
  </si>
  <si>
    <t xml:space="preserve">Verificar y organizar las transferencias documentales recibidas por las diferentes áreas para ser entregadas al archivo central. </t>
  </si>
  <si>
    <t>Mantener actualizada la volumetría de cajas y ML de archivo gestión y central</t>
  </si>
  <si>
    <t>Hacer seguimiento a la aplicación de Hojas de control de Contratos e Historias laborales</t>
  </si>
  <si>
    <t>Elaborar cronograma o plan de transferencias documentales anuales.</t>
  </si>
  <si>
    <t>Realizar seguimiento trimestral al cronograma de actividades del PGD y PINAR 2020 -2023.</t>
  </si>
  <si>
    <t>Hacer seguimiento trimestral al cronograma de transferencias documentales primarias.</t>
  </si>
  <si>
    <t>Elaborar el 100% de los informes de gestión documental requeridos.</t>
  </si>
  <si>
    <t>Digitalizar e indexar el 100% de las comunicaciones oficiales para ser distribuidas.</t>
  </si>
  <si>
    <t>Realizar los ajustes emitidos por Archivo de Bogotá a la Tabla de Valoración Documental-TVD.</t>
  </si>
  <si>
    <t>Aplicar las TVD una vez sean convalidadas por el Archivo de Bogotá e implementadas en la Entidad.</t>
  </si>
  <si>
    <t>Atender los requerimientos del Área de Talento Humano, relacionados con capacitaciones en temas de Gestión Documental.</t>
  </si>
  <si>
    <t xml:space="preserve">Esta actividad no aplica para este trimestre. </t>
  </si>
  <si>
    <t>METAS</t>
  </si>
  <si>
    <t>PRODUCTO</t>
  </si>
  <si>
    <t>Actualizar e implementar los Instrumentos Archivísticos.</t>
  </si>
  <si>
    <t>Realizar seguimiento a las transferencias y a las Tablas de Retención Documental.</t>
  </si>
  <si>
    <t>Elaborar, implementar y aplicar las Tablas de Valoración Documental- TVD.</t>
  </si>
  <si>
    <t>Fortalecer los conocimientos relacionados con el tema de Gestión Documental.</t>
  </si>
  <si>
    <t>Tablas de Retención Documental actualizadas</t>
  </si>
  <si>
    <t xml:space="preserve">PGD actualizado </t>
  </si>
  <si>
    <t xml:space="preserve">PINAR actualizado </t>
  </si>
  <si>
    <t>Inventario actualizado</t>
  </si>
  <si>
    <t>Banco Terminológico actualizado</t>
  </si>
  <si>
    <t xml:space="preserve">Guías, instructivos, manuales y formatos actualizados </t>
  </si>
  <si>
    <t>Actas de seguimiento a las TRD</t>
  </si>
  <si>
    <t>Acta de seguimiento a las actividades archivísticas</t>
  </si>
  <si>
    <t>Inventario de expedientes que cumplieron su tiempo de retención</t>
  </si>
  <si>
    <t>Informe y evidencias de documentos eliminados</t>
  </si>
  <si>
    <t>Actas de revisión y legalización de las transferencias documentales de las áreas que hayan entregado documentación.</t>
  </si>
  <si>
    <t>Volumetría de cajas actualizada</t>
  </si>
  <si>
    <t>Acta de reunión</t>
  </si>
  <si>
    <t>Programación de cronograma</t>
  </si>
  <si>
    <t>Reporte trimestral</t>
  </si>
  <si>
    <t>Acta de seguimiento al avance del cronograma</t>
  </si>
  <si>
    <t>Correo electrónico</t>
  </si>
  <si>
    <t>Informes elaborados</t>
  </si>
  <si>
    <t>Comunicaciones digitalizadas y subidas al ORFEO</t>
  </si>
  <si>
    <t>Tabla de Valoración Documental ajustada</t>
  </si>
  <si>
    <t>Actas de capacitación, diapositivas</t>
  </si>
  <si>
    <t xml:space="preserve">Se digitalizó e indexó el 100% de las comunicaciones oficiales en ORFEO del 25% programado para el trimestre. </t>
  </si>
  <si>
    <t xml:space="preserve">Se actualizó, revisó y aprobó el 100% del PINAR de acuerdo a lo programado para el trimestre  y se encuentra publicado en la Página Web de la Entidad. LINK: http://sgc.dadep.gov.co/11/127-PPPGD-01.php </t>
  </si>
  <si>
    <t>Se actualizó, revisó y aprobó el 100% del PGD  de acuerdo a lo programado para el trimestre y se encuentra publicado en la Página Web de la Entidad. LINK: http://sgc.dadep.gov.co/11/127-PPPGD-02.php</t>
  </si>
  <si>
    <t>Se actualizó el 100% de las actividades de la Tabla de Retención Documental para el DADEP del 50% programado para el trimestre, se realizaron encuestas y se agregaron las nuevas series y subseries en el formato TRD. LINK: \\172.26.1.6\pub\EVIDENCIAS SEGUIMIENTO PGD y PINAR</t>
  </si>
  <si>
    <t>Se revisó y ajustó el 100% de los formatos requeridos del proceso de Gestión Documental de acuerdo al 25% programado para el trimestre. LINK: \\172.26.1.6\pub\EVIDENCIAS SEGUIMIENTO PGD y PINAR</t>
  </si>
  <si>
    <t>Se elaboró y actualizó el 100% del inventario documental de la Entidad de acuerdo al 25% programado para el trimestre. LINK: \\172.26.1.6\pub\EVIDENCIAS SEGUIMIENTO PGD y PINAR</t>
  </si>
  <si>
    <t>Se realizó el 100% de seguimiento a los principios archivisticos dentro de la entidad, en la revisión y verificación de las transferencias documentales de acuerdo al 25% programado para el trimestre.</t>
  </si>
  <si>
    <t>Se aplicó e implementó el 100% de la TRD en Archivo Central de acuerdo al 25% programado para el trimestre, desde la caja No. 1 hasta la caja No. 1973 donde se seleccionaron 60 cajas para segunda eliminación. Link: \\172.26.1.6\pub\EVIDENCIAS SEGUIMIENTO PGD y PINAR</t>
  </si>
  <si>
    <t>Se verificó y organizó el 100% de las transferencias documentales recibidas de acuerdo al 25% programado para el trimestre.
Oficina Asesora Jurídica contratos 2015, la cual fue verificada y organizada, . LINK: \\172.26.1.6\pub\EVIDENCIAS SEGUIMIENTO PGD y PINAR</t>
  </si>
  <si>
    <t>Se mantiene actualizada el 100% de la volumetria de cajas y metros lineales del archivo gestión y central de acuerdo al 25% programado para el trimestre, a medida que ingresan las transferencias documentales asi: 
Cajas Archivo Patrimonio:9.492
Cajas Archivo Central: 4135</t>
  </si>
  <si>
    <t>Hacer seguimiento trimestral a la publicación de documentos en la página Web de la Entidad.</t>
  </si>
  <si>
    <t>TVD aplicadas una vez sean aprobadas por el Archivo de Bogotá</t>
  </si>
  <si>
    <t>A22</t>
  </si>
  <si>
    <t>Se actualizará toda vez que se aprueben las TRD en el Archivo de Bogotá</t>
  </si>
  <si>
    <t>Esta actividad se realizará en el segundo trimestre</t>
  </si>
  <si>
    <t>Esta actividad se realizará a partir del segundo trimestre</t>
  </si>
  <si>
    <t>Se elaboró el cronograma de Transferencias Documentales anuales 2021 de acuerdo a lo programado para el trimestre</t>
  </si>
  <si>
    <t>Se realizó seguimiento trimestral al cronograma de actividades del PGD y PINAR.</t>
  </si>
  <si>
    <t>Se realizó seguimiento al cronograma de transferencia documentales primarias. 
Para mes de marzo y se les envió correo recordando el cumplimiento. Link: \\172.26.1.6\pub\EVIDENCIAS SEGUIMIENTO PGD y PINAR</t>
  </si>
  <si>
    <t xml:space="preserve">Se hizo seguimiento al 100% de la publicación de documentos en la página web de la entidad de acuerdo al 25% programado para el trimestre.  Link: \\172.26.1.6\pub\EVIDENCIAS SEGUIMIENTO PGD y PINAR </t>
  </si>
  <si>
    <t>Se elaboró el 100% de los informes de Gestión Documental solicitados tales como: informe FURAG, Proyecto 7862, Gestión Documental 
\\172.26.1.6\pub\EVIDENCIAS SEGUIMIENTO PGD y PINAR</t>
  </si>
  <si>
    <t>INDICADORES</t>
  </si>
  <si>
    <t>% de actividades programadas en el plan/actividades desarrolladas a la fecha</t>
  </si>
  <si>
    <t>Total ejecutado Trimestre</t>
  </si>
  <si>
    <t xml:space="preserve">Se realizó el 100% de seguimiento a las TRD según las necesidades de cada dependencia. </t>
  </si>
  <si>
    <t>Se revisó y ajustó el 100% del 25% programado de los documentos que requirieron actualización o ajuste, para este periodo se ajustó el Instructivo de Archivo y Correspondencia.  LINK: \\172.26.1.6\pub\EVIDENCIAS SEGUIMIENTO PGD y PINAR</t>
  </si>
  <si>
    <t>Se aplicó e implementó el 100% de la TRD en Archivo Central de acuerdo al 25% programado para el trimestre, con la organización del archivo central a medida que se encuentra documentos para eliminar se separan. Link: \\172.26.1.6\pub\EVIDENCIAS SEGUIMIENTO PGD y PINAR</t>
  </si>
  <si>
    <t>Se actualizó el 25% de las actividades de la Tabla de Retención Documental para el DADEP programadas para el II trimestre, se analizó la información recolectada en las encuestas y lectura de los Procedimientos de cada proceso  de la TRD de la Oficina Asesora de Planeación y de la Oficina Asesora de Control Interno. LINK: \\172.26.1.6\pub\EVIDENCIAS SEGUIMIENTO PGD y PINAR</t>
  </si>
  <si>
    <t>Cumplida</t>
  </si>
  <si>
    <t>No programada para este período</t>
  </si>
  <si>
    <t>Se elaboró y actualizó el 100% del inventario documental de la Entidad de acuerdo al 25% programado para el trimestre a medida que se organiza el Archivo Central. LINK: \\172.26.1.6\pub\EVIDENCIAS SEGUIMIENTO PGD y PINAR</t>
  </si>
  <si>
    <t xml:space="preserve">Para este período no se programó eliminación de documentos, sin embargo se alimentó el inventario de eliminación. </t>
  </si>
  <si>
    <t>Se verificó y organizó el 100% de las transferencias documentales recibidas de acuerdo al 25% programado para el trimestre.
Oficina Asesora Jurídica contratos 2016, Sistemas, Contabilidad 2019, Oficina de Planeación, Dirección y Control Disciplinario,  la cual fue verificada y organizada, . LINK: \\172.26.1.6\pub\EVIDENCIAS SEGUIMIENTO PGD y PINAR</t>
  </si>
  <si>
    <t>Se mantiene actualizada el 100% de la volumetria de cajas y metros lineales del archivo gestión y central de acuerdo al 25% programado para el trimestre, a medida que ingresan las transferencias documentales asi: 
Cajas Archivo Patrimonio:9.503
Cajas Archivo Central: 4.310</t>
  </si>
  <si>
    <t>Se cumplio el 100% del 25% programado, ya que se realizó capacitación de Hoja de Control con el Área de Talento Humano.  LINK: \\172.26.1.6\pub\EVIDENCIAS SEGUIMIENTO PGD y PINAR</t>
  </si>
  <si>
    <t>Se cumplió con el 100% del 25% ya que se realizó seguimiento trimestral al cronograma de actividades del PGD y PINAR.</t>
  </si>
  <si>
    <t xml:space="preserve">Se hizo seguimiento al 100% de la publicación de documentos en la página web de la entidad de acuerdo al 25% programado para el trimestre. Para este trimestre se hizo seguimiento a la publicación del Testigo Documental.   Link: \\172.26.1.6\pub\EVIDENCIAS SEGUIMIENTO PGD y PINAR </t>
  </si>
  <si>
    <t xml:space="preserve">Se realizó el 70% del ajuste a las observaciones de la TVD emitidas por el Archivo de Bogotá </t>
  </si>
  <si>
    <t xml:space="preserve">Se realizó el 100% del 25% programado del seguimiento a las TRD según las necesidades de cada dependencia. </t>
  </si>
  <si>
    <t>Se realizó el 100% del 25% programado del  seguimiento a los principios archivisticos dentro de la entidad, en la revisión y verificación de las transferencias documentales de acuerdo al 25% programado para el trimestre.</t>
  </si>
  <si>
    <t>Se realizó el 10% de la actualización de las TRD, quedaron actualizadas: Control Interno y Planeación</t>
  </si>
  <si>
    <t>Se revisó y ajustó el 100% del 25% programado de los documentos que requirieron actualización o ajuste, para este periodo se ajustó el Formato FUID.  LINK: \\172.26.1.6\pub\EVIDENCIAS SEGUIMIENTO PGD y PINAR</t>
  </si>
  <si>
    <t>Para este período no se programó eliminación de documentos, sin embargo se clasificó la documentación objeto de eliminación en virtud de la organización y aplicación de la TRD</t>
  </si>
  <si>
    <t>Se verificó y organizó el 100% de las transferencias documentales recibidas de acuerdo al 25% programado para el trimestre.
Oficina Asesora Jurídica contratos 2017, Contabilidad 2020, Oficina de Planeación, Defensa Judicial, Talento Humano, PIGA, Registro Inmobiliario, Caja Menor, LINK: \\172.26.1.6\pub\EVIDENCIAS SEGUIMIENTO PGD y PINAR</t>
  </si>
  <si>
    <t>En este periodo no se programó esta actividad</t>
  </si>
  <si>
    <t>Se realizó seguimiento al cronograma de transferencia documentales primarias al corte de 30 septiembre se han realizado el 83% de las transferencias programadas para 2021</t>
  </si>
  <si>
    <t>Se elaboró el 100% del 25% programado de los informes de Gestión Documental solicitados tales como: informe FURAG, Proyecto 7862, Gestión Documental 
\\172.26.1.6\pub\EVIDENCIAS SEGUIMIENTO PGD y PINAR</t>
  </si>
  <si>
    <t>Se cumplió el 100% del 25% programado por requerimiento de Talento Humano se realizó capacitación de hoja de control.  \\172.26.1.6\pub\EVIDENCIAS SEGUIMIENTO PGD y PINAR</t>
  </si>
  <si>
    <t>Se cumplió el 100% del 25% programado se realizó capacitación de Creación de carpetas electrónicas.  \\172.26.1.6\pub\EVIDENCIAS SEGUIMIENTO PGD y PINAR</t>
  </si>
  <si>
    <t>% de actividades programadas en el trimestre/actividades desarrolladas en el I trimestre</t>
  </si>
  <si>
    <t>% de actividades programadas en el plan/actividades desarrolladas en II Trimestre</t>
  </si>
  <si>
    <t>% de actividades programadas en el plan/actividades desarrolladas en III Trimestre</t>
  </si>
  <si>
    <t>% de actividades programadas en el plan/actividades desarrolladas en IV Trimestre</t>
  </si>
  <si>
    <t>Se mantiene actualizada el 100% de la volumetria de cajas y metros lineales del archivo gestión y central de acuerdo al 25% programado para el trimestre, a medida que ingresan las transferencias documentales asi: 
Cajas Archivo Patrimonio:9.511
Cajas Archivo Central: 4.428</t>
  </si>
  <si>
    <t xml:space="preserve">Se hizo seguimiento al 100% de la publicación de documentos en la página web de la entidad de acuerdo al 25% programado para el trimestre. Para este trimestre se hizo seguimiento a la publicación de la actualización del Formato FUID.   Link: \\172.26.1.6\pub\EVIDENCIAS SEGUIMIENTO PGD y PINAR </t>
  </si>
  <si>
    <t>Se realizó el 100% del ajuste a las observaciones de la TVD emitidas por el Archivo de Bogotá y se presentaron al Comité de Gestión y Desempeño para su aprobación.</t>
  </si>
  <si>
    <t xml:space="preserve">En este período no se realizó está actividad ya que depende de la aprobación de la actualización de la TRD por Archivo de Bogotá. </t>
  </si>
  <si>
    <t>Se aplicó e implementó el 100% de la TRD en Archivo Central de acuerdo al 25% programado para el trimestre, con la organización del archivo central se identificaron los documentos para eliminar. Link: \\172.26.1.6\pub\EVIDENCIAS SEGUIMIENTO PGD y PINAR</t>
  </si>
  <si>
    <t>Se verificó y organizó el 100% de las transferencias documentales recibidas de acuerdo al 25% programado para el trimestre.
Oficina Asesora Jurídica contratos 2018, Contratos 2019; ; Defensa Judicial Procesos Judiciales 2018 a 2020, Talento Humano, PIGA, Control Interno, Registro Inmobiliario, Subdirección de Administración Inmobiliaria y Prespuesto, LINK: \\172.26.1.6\pub\EVIDENCIAS SEGUIMIENTO PGD y PINAR</t>
  </si>
  <si>
    <t xml:space="preserve">Se mantiene actualizada el 100% de la volumetria de cajas y metros lineales del archivo gestión y central de acuerdo al 25% programado para el trimestre, a medida que ingresan las transferencias documentales asi: 
Cajas Archivo Patrimonio:9.532
Cajas Archivo Central: 4.178 (esta cifra cambió debido al resultado de la organización de Archivo Central). </t>
  </si>
  <si>
    <t>Se solicitó por medio de correo electrónico a Jurídica y Talento Humano el avance en que se encuentra la aplicación de la Hoja de Control</t>
  </si>
  <si>
    <t>Se realizó seguimiento al cronograma de transferencia documentales primarias al corte de 15 de diciembre se han realizado el 98% de las transferencias programadas para 2021</t>
  </si>
  <si>
    <t>No se programó para este período</t>
  </si>
  <si>
    <t>Se avanzó con el 5% del 15% programado, ya que algunas series y subseries se encuentran en análisis y verificación por parte de las diferentes areas.</t>
  </si>
  <si>
    <t>Se revisó y verificó el 100% del 25% programado de los documentos que requirieron actualización o ajuste, para este periodo no se rerquirio ajuste de ningún documento.</t>
  </si>
  <si>
    <t>Se cumplió con el 100% del 25% ya que se realizó seguimiento trimestral al cronograma de actividades del PGD y PINAR con corte a 31 de diciembre de 2021</t>
  </si>
  <si>
    <t>Se hizo seguimiento al 100% de la publicación de documentos en la página web de la entidad de acuerdo al 25% programado para el trimestre. Para este trimestre se realizó la actualización y publicación del Normograma de Gestión Documental.</t>
  </si>
  <si>
    <t>Se elaboró el 100% del 25% programado de los informes de Gestión Documental solicitados tales como:  Proyecto 7862, Infomes semanales de Gestión Documental e Informe de Transferencias Documentales.
\\172.26.1.6\pub\EVIDENCIAS SEGUIMIENTO PGD y PINAR</t>
  </si>
  <si>
    <t>En este periodo Talento Humano realizó capacitación para personal de Archivo sobre Levantamiento de Cargas.</t>
  </si>
  <si>
    <t>SEGUIMIENTO Y MONITOREO PROGRAMA DE GESTION DOCUMENTAL y PLAN INSTITUCIONAL DE ARCHIVOS VIGENCIA 2020 - Corte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</si>
</sst>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0"/>
      <name val="Arial"/>
      <family val="2"/>
    </font>
    <font>
      <sz val="10"/>
      <name val="Arial"/>
      <family val="2"/>
    </font>
    <font>
      <b/>
      <sz val="12"/>
      <color theme="0"/>
      <name val="Museo Sans 300"/>
    </font>
    <font>
      <sz val="10"/>
      <name val="Museo Sans 300"/>
    </font>
    <font>
      <b/>
      <sz val="14"/>
      <color rgb="FF000000"/>
      <name val="Museo Sans 300"/>
    </font>
    <font>
      <b/>
      <sz val="11"/>
      <color theme="1"/>
      <name val="Museo Sans 300"/>
    </font>
    <font>
      <b/>
      <sz val="11"/>
      <color rgb="FF000000"/>
      <name val="Museo Sans 300"/>
    </font>
    <font>
      <b/>
      <sz val="11"/>
      <name val="Museo Sans 300"/>
    </font>
    <font>
      <sz val="11"/>
      <name val="Museo Sans 300"/>
    </font>
    <font>
      <sz val="11"/>
      <color theme="1"/>
      <name val="Museo Sans 300"/>
    </font>
    <font>
      <b/>
      <sz val="14"/>
      <name val="Museo Sans 300"/>
    </font>
    <font>
      <b/>
      <sz val="18"/>
      <color theme="1"/>
      <name val="Museo Sans 300"/>
    </font>
    <font>
      <b/>
      <sz val="18"/>
      <name val="Museo Sans 300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7" fillId="2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0" borderId="23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20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left" vertical="center" wrapText="1"/>
    </xf>
    <xf numFmtId="0" fontId="8" fillId="3" borderId="21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7" fillId="2" borderId="30" xfId="0" applyFont="1" applyFill="1" applyBorder="1" applyAlignment="1">
      <alignment horizontal="center" vertical="center" wrapText="1"/>
    </xf>
    <xf numFmtId="9" fontId="8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justify" vertical="center" wrapText="1"/>
    </xf>
    <xf numFmtId="14" fontId="9" fillId="3" borderId="10" xfId="0" applyNumberFormat="1" applyFont="1" applyFill="1" applyBorder="1" applyAlignment="1">
      <alignment horizontal="center" vertical="center" wrapText="1"/>
    </xf>
    <xf numFmtId="9" fontId="8" fillId="3" borderId="31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9" fontId="8" fillId="2" borderId="10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justify" vertical="center" wrapText="1"/>
    </xf>
    <xf numFmtId="9" fontId="8" fillId="2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justify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164" fontId="10" fillId="4" borderId="33" xfId="0" applyNumberFormat="1" applyFont="1" applyFill="1" applyBorder="1" applyAlignment="1">
      <alignment horizontal="center" vertical="center" wrapText="1"/>
    </xf>
    <xf numFmtId="9" fontId="10" fillId="4" borderId="2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justify" vertical="center" wrapText="1"/>
    </xf>
    <xf numFmtId="0" fontId="8" fillId="0" borderId="37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8" fillId="6" borderId="2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984249</xdr:colOff>
      <xdr:row>0</xdr:row>
      <xdr:rowOff>1552936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A4C9C1A-C66A-43CC-8EC2-95EADF3CC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703916" cy="1552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984250</xdr:colOff>
      <xdr:row>0</xdr:row>
      <xdr:rowOff>95250</xdr:rowOff>
    </xdr:from>
    <xdr:to>
      <xdr:col>24</xdr:col>
      <xdr:colOff>825500</xdr:colOff>
      <xdr:row>0</xdr:row>
      <xdr:rowOff>1502833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E564D781-ADE7-4659-95BB-563B0C6A318C}"/>
            </a:ext>
          </a:extLst>
        </xdr:cNvPr>
        <xdr:cNvSpPr/>
      </xdr:nvSpPr>
      <xdr:spPr>
        <a:xfrm>
          <a:off x="1703917" y="95250"/>
          <a:ext cx="10001250" cy="1407583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ENITH\Mis%20documentos\LIBERTY%20SEGUROS\AVANCE%202\PROPUESTA%20METODOLOGICA%20JELGA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ROL%20INTERNO%20CGC\TALLER\GESTION%20DEL%20RIES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ISTEMA%20INTEGRADO%20DE%20GESTION\VARIOS\Administraci&#243;n%20de%20Riesgos\RIESGO%20CONSOLID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ENITH%20%20LINARES\Mis%20documentos\CONTROL%20INTERNO%20CGC\TALLER\GESTION%20DEL%20RIESGO%20Y%20CONTR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AS"/>
      <sheetName val="DATOS"/>
      <sheetName val="politicas"/>
      <sheetName val="IDENTIFICACION"/>
      <sheetName val="MEDICION"/>
      <sheetName val="PERFIL RIESGO"/>
      <sheetName val="MRI"/>
      <sheetName val="MRi (3)"/>
      <sheetName val="PRi"/>
      <sheetName val="CONTROL"/>
      <sheetName val="CONTROL (2)"/>
      <sheetName val="ACC"/>
      <sheetName val="ALERTA SIMPLE"/>
      <sheetName val="ALERTA COMPUESTA"/>
      <sheetName val="ALERTA COMPLEJA"/>
      <sheetName val="ALERTA COMPLEJA PRODUCTO"/>
      <sheetName val="ALERTA COMPLEJA (2)"/>
      <sheetName val="ALERTA DIRECTA"/>
      <sheetName val="Hoja3"/>
      <sheetName val="Hoja2"/>
      <sheetName val="MRI (2)"/>
      <sheetName val="Hoja1"/>
    </sheetNames>
    <sheetDataSet>
      <sheetData sheetId="0"/>
      <sheetData sheetId="1">
        <row r="4">
          <cell r="A4" t="str">
            <v>PROCESOS</v>
          </cell>
        </row>
        <row r="5">
          <cell r="A5" t="str">
            <v>SUSCRIPCION</v>
          </cell>
        </row>
        <row r="6">
          <cell r="A6" t="str">
            <v>INDEMNIZACION</v>
          </cell>
        </row>
        <row r="7">
          <cell r="A7" t="str">
            <v>SARLAFT</v>
          </cell>
        </row>
        <row r="16">
          <cell r="A16" t="str">
            <v>CLIENTE</v>
          </cell>
          <cell r="B16" t="str">
            <v>USUARIO</v>
          </cell>
          <cell r="C16" t="str">
            <v>CANAL DE DISTRIBUCION</v>
          </cell>
          <cell r="D16" t="str">
            <v>PRODUCTO</v>
          </cell>
          <cell r="E16" t="str">
            <v>OPERACIÓN</v>
          </cell>
        </row>
        <row r="17">
          <cell r="C17" t="str">
            <v>Intermediarios Agente</v>
          </cell>
          <cell r="D17" t="str">
            <v>AUTOS</v>
          </cell>
          <cell r="E17" t="str">
            <v>TECNOLOGIA</v>
          </cell>
        </row>
        <row r="18">
          <cell r="C18" t="str">
            <v>Intermediario Agencia</v>
          </cell>
          <cell r="D18" t="str">
            <v>VIDA</v>
          </cell>
          <cell r="E18" t="str">
            <v>RECURSO HUMANO</v>
          </cell>
        </row>
        <row r="19">
          <cell r="C19" t="str">
            <v>Corredor de seguros</v>
          </cell>
          <cell r="D19" t="str">
            <v>SOAT</v>
          </cell>
          <cell r="E19" t="str">
            <v>FRAUDE INTERNO</v>
          </cell>
        </row>
        <row r="20">
          <cell r="C20" t="str">
            <v>Canal Tradicional - convenios interinstitucional</v>
          </cell>
          <cell r="D20" t="str">
            <v>ARP</v>
          </cell>
          <cell r="E20" t="str">
            <v>FRAUDE EXTERNO</v>
          </cell>
        </row>
        <row r="21">
          <cell r="C21" t="str">
            <v>Bancaseguros</v>
          </cell>
          <cell r="D21" t="str">
            <v>SALUD</v>
          </cell>
          <cell r="E21" t="str">
            <v>EVENTOS EXTERNOS</v>
          </cell>
        </row>
        <row r="22">
          <cell r="C22" t="str">
            <v>Canal no tradicional</v>
          </cell>
          <cell r="D22" t="str">
            <v>GENERALES</v>
          </cell>
          <cell r="E22" t="str">
            <v>GESTION DE PROCESOS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"/>
      <sheetName val="Tormenta riesgos"/>
      <sheetName val="Afinidad riesgos"/>
      <sheetName val="Riesgos vs. objetivos"/>
      <sheetName val="VALORACION"/>
      <sheetName val="CALIFICACION"/>
      <sheetName val="MAPA"/>
      <sheetName val="CAUSAS"/>
      <sheetName val="IMPACTO"/>
      <sheetName val="ARE"/>
      <sheetName val="ACC"/>
      <sheetName val="NO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C12" t="str">
            <v>A</v>
          </cell>
          <cell r="D12" t="str">
            <v>B</v>
          </cell>
          <cell r="E12" t="str">
            <v>C</v>
          </cell>
          <cell r="F12" t="str">
            <v>D</v>
          </cell>
          <cell r="G12" t="str">
            <v>E</v>
          </cell>
          <cell r="H12" t="str">
            <v>F</v>
          </cell>
          <cell r="I12" t="str">
            <v>G</v>
          </cell>
          <cell r="J12" t="str">
            <v>H</v>
          </cell>
          <cell r="K12" t="str">
            <v>I</v>
          </cell>
          <cell r="L12" t="str">
            <v>J</v>
          </cell>
          <cell r="M12" t="str">
            <v>K</v>
          </cell>
          <cell r="N12" t="str">
            <v>L</v>
          </cell>
          <cell r="O12" t="str">
            <v>M</v>
          </cell>
        </row>
      </sheetData>
      <sheetData sheetId="8" refreshError="1"/>
      <sheetData sheetId="9" refreshError="1"/>
      <sheetData sheetId="10" refreshError="1"/>
      <sheetData sheetId="11" refreshError="1">
        <row r="1">
          <cell r="G1" t="str">
            <v>EVITAR</v>
          </cell>
          <cell r="I1" t="str">
            <v>POLITICA</v>
          </cell>
        </row>
        <row r="2">
          <cell r="G2" t="str">
            <v>REDUCIR LA CAUSA</v>
          </cell>
          <cell r="I2" t="str">
            <v>PROCEDIMIENTO</v>
          </cell>
        </row>
        <row r="3">
          <cell r="B3">
            <v>1</v>
          </cell>
          <cell r="C3" t="str">
            <v>Cual es el Objetivo de la implementación de la nueva políticá?</v>
          </cell>
          <cell r="G3" t="str">
            <v>REDUCIR EL IMPACTO</v>
          </cell>
          <cell r="I3" t="str">
            <v>CONTROL</v>
          </cell>
        </row>
        <row r="4">
          <cell r="B4">
            <v>2</v>
          </cell>
          <cell r="C4" t="str">
            <v>Cual es el proceso para su implementación?</v>
          </cell>
          <cell r="G4" t="str">
            <v>TRANFERIR TOTALMENTE</v>
          </cell>
        </row>
        <row r="5">
          <cell r="B5">
            <v>3</v>
          </cell>
          <cell r="C5" t="str">
            <v>Quien será el responsable directo de su éxito?</v>
          </cell>
          <cell r="G5" t="str">
            <v>TRANSFERIR PARCIALMENTE</v>
          </cell>
        </row>
        <row r="6">
          <cell r="B6">
            <v>4</v>
          </cell>
          <cell r="C6" t="str">
            <v>En que Fecha o periodo se espera realizarla?</v>
          </cell>
        </row>
        <row r="7">
          <cell r="B7">
            <v>5</v>
          </cell>
          <cell r="C7" t="str">
            <v>Que recursos financieros se requieren?</v>
          </cell>
        </row>
        <row r="8">
          <cell r="B8">
            <v>6</v>
          </cell>
          <cell r="C8" t="str">
            <v>Que recursos Humanos se Requieren?</v>
          </cell>
        </row>
        <row r="9">
          <cell r="B9">
            <v>7</v>
          </cell>
          <cell r="C9" t="str">
            <v>Que recursos logísticos se Requieren?</v>
          </cell>
        </row>
        <row r="10">
          <cell r="B10">
            <v>9</v>
          </cell>
          <cell r="C10" t="str">
            <v>Quien será el responsable de su evaluación?</v>
          </cell>
        </row>
        <row r="11">
          <cell r="B11">
            <v>10</v>
          </cell>
          <cell r="C11" t="str">
            <v>Cual será el indicador para su evaluación? (Indique variables y su lectura)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3</v>
          </cell>
        </row>
        <row r="25">
          <cell r="B25">
            <v>4</v>
          </cell>
        </row>
        <row r="26">
          <cell r="B26">
            <v>5</v>
          </cell>
        </row>
        <row r="27">
          <cell r="B27">
            <v>6</v>
          </cell>
        </row>
        <row r="28">
          <cell r="B28">
            <v>7</v>
          </cell>
        </row>
        <row r="29">
          <cell r="B29">
            <v>8</v>
          </cell>
        </row>
        <row r="30">
          <cell r="B30">
            <v>9</v>
          </cell>
        </row>
        <row r="31">
          <cell r="B31">
            <v>10</v>
          </cell>
        </row>
        <row r="32">
          <cell r="B32">
            <v>11</v>
          </cell>
        </row>
        <row r="33">
          <cell r="B33">
            <v>12</v>
          </cell>
        </row>
        <row r="34">
          <cell r="B34">
            <v>13</v>
          </cell>
        </row>
        <row r="35">
          <cell r="B35">
            <v>14</v>
          </cell>
        </row>
        <row r="36">
          <cell r="B36">
            <v>15</v>
          </cell>
        </row>
        <row r="37">
          <cell r="B37">
            <v>16</v>
          </cell>
        </row>
        <row r="38">
          <cell r="B38">
            <v>17</v>
          </cell>
        </row>
        <row r="41">
          <cell r="B41">
            <v>1</v>
          </cell>
          <cell r="C41" t="str">
            <v>Que tipo de Control desea implementar?</v>
          </cell>
        </row>
        <row r="42">
          <cell r="B42">
            <v>2</v>
          </cell>
          <cell r="C42" t="str">
            <v>Que clase de Control desea implementar?</v>
          </cell>
        </row>
        <row r="43">
          <cell r="B43">
            <v>3</v>
          </cell>
          <cell r="C43" t="str">
            <v>Cual es el Objetivo del control?</v>
          </cell>
        </row>
        <row r="44">
          <cell r="B44">
            <v>4</v>
          </cell>
          <cell r="C44" t="str">
            <v>A que procedimiento corresponde?</v>
          </cell>
        </row>
        <row r="45">
          <cell r="B45">
            <v>5</v>
          </cell>
          <cell r="C45" t="str">
            <v>Que otros procedimientos afecta?</v>
          </cell>
        </row>
        <row r="46">
          <cell r="B46">
            <v>6</v>
          </cell>
          <cell r="C46" t="str">
            <v>Cual es el proceso para su implementación?</v>
          </cell>
        </row>
        <row r="47">
          <cell r="B47">
            <v>7</v>
          </cell>
          <cell r="C47" t="str">
            <v>Quien será el responsable directo de su éxito?</v>
          </cell>
        </row>
        <row r="48">
          <cell r="B48">
            <v>8</v>
          </cell>
          <cell r="C48" t="str">
            <v>En que Fecha o periodo se espera realizarla?</v>
          </cell>
        </row>
        <row r="49">
          <cell r="B49">
            <v>9</v>
          </cell>
          <cell r="C49" t="str">
            <v>Que recursos financieros se requieren?</v>
          </cell>
        </row>
        <row r="50">
          <cell r="B50">
            <v>10</v>
          </cell>
          <cell r="C50" t="str">
            <v>Que recursos Humanos se Requieren?</v>
          </cell>
        </row>
        <row r="51">
          <cell r="B51">
            <v>11</v>
          </cell>
          <cell r="C51" t="str">
            <v>Que recursos logísticos se Requieren?</v>
          </cell>
        </row>
        <row r="52">
          <cell r="B52">
            <v>12</v>
          </cell>
          <cell r="C52" t="str">
            <v>Quien será el responsable de su evaluación?</v>
          </cell>
        </row>
        <row r="53">
          <cell r="B53">
            <v>13</v>
          </cell>
          <cell r="C53" t="str">
            <v>Cual será el indicador para su evaluación? (Indique variables y su lectura)</v>
          </cell>
        </row>
        <row r="54">
          <cell r="B54">
            <v>14</v>
          </cell>
        </row>
        <row r="55">
          <cell r="B55">
            <v>15</v>
          </cell>
        </row>
        <row r="56">
          <cell r="B56">
            <v>16</v>
          </cell>
        </row>
        <row r="57">
          <cell r="B57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 RIESGO"/>
      <sheetName val="% CONTROL"/>
      <sheetName val="CONSOLIDADO"/>
      <sheetName val="FUENTE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"/>
      <sheetName val="Tormenta riesgos"/>
      <sheetName val="Afinidad riesgos"/>
      <sheetName val="Riesgos vs. objetivos"/>
      <sheetName val="VALORACION"/>
      <sheetName val="CALIFICACION"/>
      <sheetName val="MAPA"/>
      <sheetName val="CAUSAS"/>
      <sheetName val="IMPACTO"/>
      <sheetName val="ARE"/>
      <sheetName val="ACC"/>
      <sheetName val="NO BORR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F1" t="str">
            <v>SI</v>
          </cell>
          <cell r="G1" t="str">
            <v>EVITAR</v>
          </cell>
        </row>
        <row r="2">
          <cell r="F2" t="str">
            <v>NO</v>
          </cell>
          <cell r="G2" t="str">
            <v>REDUCIR LA CAUSA</v>
          </cell>
        </row>
        <row r="3">
          <cell r="G3" t="str">
            <v>REDUCIR EL IMPACTO</v>
          </cell>
        </row>
        <row r="4">
          <cell r="G4" t="str">
            <v>TRANFERIR TOTALMENTE</v>
          </cell>
        </row>
        <row r="5">
          <cell r="G5" t="str">
            <v>TRANSFERIR PARCIALMENTE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A1:AB34"/>
  <sheetViews>
    <sheetView showGridLines="0" tabSelected="1" view="pageBreakPreview" zoomScale="90" zoomScaleNormal="90" zoomScaleSheetLayoutView="90" workbookViewId="0">
      <selection activeCell="V16" sqref="V16"/>
    </sheetView>
  </sheetViews>
  <sheetFormatPr baseColWidth="10" defaultRowHeight="12.75"/>
  <cols>
    <col min="1" max="1" width="10.85546875" style="19" bestFit="1" customWidth="1"/>
    <col min="2" max="2" width="29.140625" style="19" customWidth="1"/>
    <col min="3" max="3" width="46.140625" style="19" customWidth="1"/>
    <col min="4" max="4" width="37" style="19" hidden="1" customWidth="1"/>
    <col min="5" max="5" width="12.28515625" style="19" hidden="1" customWidth="1"/>
    <col min="6" max="6" width="15.28515625" style="19" hidden="1" customWidth="1"/>
    <col min="7" max="7" width="12.85546875" style="19" hidden="1" customWidth="1"/>
    <col min="8" max="8" width="13.42578125" style="1" hidden="1" customWidth="1"/>
    <col min="9" max="9" width="14.140625" style="1" hidden="1" customWidth="1"/>
    <col min="10" max="10" width="37.5703125" style="1" hidden="1" customWidth="1"/>
    <col min="11" max="11" width="12.85546875" style="20" hidden="1" customWidth="1"/>
    <col min="12" max="12" width="13.42578125" style="21" hidden="1" customWidth="1"/>
    <col min="13" max="13" width="15.42578125" style="21" hidden="1" customWidth="1"/>
    <col min="14" max="14" width="37.5703125" style="1" hidden="1" customWidth="1"/>
    <col min="15" max="15" width="12.85546875" style="20" hidden="1" customWidth="1"/>
    <col min="16" max="16" width="13.42578125" style="21" hidden="1" customWidth="1"/>
    <col min="17" max="17" width="12.7109375" style="21" hidden="1" customWidth="1"/>
    <col min="18" max="18" width="37.5703125" style="1" hidden="1" customWidth="1"/>
    <col min="19" max="19" width="12.85546875" style="20" hidden="1" customWidth="1"/>
    <col min="20" max="20" width="11" style="21" hidden="1" customWidth="1"/>
    <col min="21" max="21" width="12.28515625" style="21" hidden="1" customWidth="1"/>
    <col min="22" max="22" width="37.5703125" style="1" customWidth="1"/>
    <col min="23" max="23" width="20.5703125" style="21" bestFit="1" customWidth="1"/>
    <col min="24" max="24" width="18.7109375" style="21" customWidth="1"/>
    <col min="25" max="25" width="13.28515625" style="21" customWidth="1"/>
    <col min="26" max="16384" width="11.42578125" style="1"/>
  </cols>
  <sheetData>
    <row r="1" spans="1:28" ht="124.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8" s="2" customFormat="1" ht="42" customHeight="1" thickBot="1">
      <c r="A2" s="88" t="s">
        <v>157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8" ht="15" customHeight="1">
      <c r="A3" s="82" t="s">
        <v>0</v>
      </c>
      <c r="B3" s="96" t="s">
        <v>32</v>
      </c>
      <c r="C3" s="84" t="s">
        <v>61</v>
      </c>
      <c r="D3" s="84" t="s">
        <v>62</v>
      </c>
      <c r="E3" s="86" t="s">
        <v>33</v>
      </c>
      <c r="F3" s="86" t="s">
        <v>34</v>
      </c>
      <c r="G3" s="90" t="s">
        <v>1</v>
      </c>
      <c r="H3" s="91"/>
      <c r="I3" s="91"/>
      <c r="J3" s="92"/>
      <c r="K3" s="93" t="s">
        <v>2</v>
      </c>
      <c r="L3" s="94"/>
      <c r="M3" s="94"/>
      <c r="N3" s="3"/>
      <c r="O3" s="93" t="s">
        <v>3</v>
      </c>
      <c r="P3" s="94"/>
      <c r="Q3" s="94"/>
      <c r="R3" s="3"/>
      <c r="S3" s="93" t="s">
        <v>4</v>
      </c>
      <c r="T3" s="94"/>
      <c r="U3" s="94"/>
      <c r="V3" s="3"/>
      <c r="W3" s="93" t="s">
        <v>5</v>
      </c>
      <c r="X3" s="94"/>
      <c r="Y3" s="95"/>
    </row>
    <row r="4" spans="1:28" ht="60.75" thickBot="1">
      <c r="A4" s="83"/>
      <c r="B4" s="97"/>
      <c r="C4" s="85"/>
      <c r="D4" s="85"/>
      <c r="E4" s="87"/>
      <c r="F4" s="87"/>
      <c r="G4" s="4" t="s">
        <v>6</v>
      </c>
      <c r="H4" s="5" t="s">
        <v>7</v>
      </c>
      <c r="I4" s="4" t="s">
        <v>36</v>
      </c>
      <c r="J4" s="5" t="s">
        <v>35</v>
      </c>
      <c r="K4" s="6" t="s">
        <v>6</v>
      </c>
      <c r="L4" s="6" t="s">
        <v>7</v>
      </c>
      <c r="M4" s="6" t="s">
        <v>37</v>
      </c>
      <c r="N4" s="7" t="s">
        <v>35</v>
      </c>
      <c r="O4" s="6" t="s">
        <v>6</v>
      </c>
      <c r="P4" s="6" t="s">
        <v>7</v>
      </c>
      <c r="Q4" s="6" t="s">
        <v>38</v>
      </c>
      <c r="R4" s="7" t="s">
        <v>35</v>
      </c>
      <c r="S4" s="6" t="s">
        <v>6</v>
      </c>
      <c r="T4" s="6" t="s">
        <v>7</v>
      </c>
      <c r="U4" s="6" t="s">
        <v>39</v>
      </c>
      <c r="V4" s="7" t="s">
        <v>35</v>
      </c>
      <c r="W4" s="6" t="s">
        <v>6</v>
      </c>
      <c r="X4" s="6" t="s">
        <v>7</v>
      </c>
      <c r="Y4" s="35" t="s">
        <v>8</v>
      </c>
    </row>
    <row r="5" spans="1:28" s="14" customFormat="1" ht="176.25" customHeight="1" thickBot="1">
      <c r="A5" s="58" t="s">
        <v>9</v>
      </c>
      <c r="B5" s="68"/>
      <c r="C5" s="59" t="s">
        <v>40</v>
      </c>
      <c r="D5" s="23" t="s">
        <v>67</v>
      </c>
      <c r="E5" s="9">
        <v>44255</v>
      </c>
      <c r="F5" s="9">
        <v>44377</v>
      </c>
      <c r="G5" s="10">
        <v>0.5</v>
      </c>
      <c r="H5" s="11">
        <v>0.5</v>
      </c>
      <c r="I5" s="11">
        <f>H5/G5</f>
        <v>1</v>
      </c>
      <c r="J5" s="24" t="s">
        <v>91</v>
      </c>
      <c r="K5" s="12">
        <v>0.25</v>
      </c>
      <c r="L5" s="12">
        <v>0.25</v>
      </c>
      <c r="M5" s="11">
        <f>L5/K5</f>
        <v>1</v>
      </c>
      <c r="N5" s="25" t="s">
        <v>115</v>
      </c>
      <c r="O5" s="12">
        <v>0.1</v>
      </c>
      <c r="P5" s="12">
        <v>0.1</v>
      </c>
      <c r="Q5" s="11">
        <f t="shared" ref="Q5" si="0">P5/O5</f>
        <v>1</v>
      </c>
      <c r="R5" s="26" t="s">
        <v>128</v>
      </c>
      <c r="S5" s="12">
        <v>0.15</v>
      </c>
      <c r="T5" s="12">
        <v>0.05</v>
      </c>
      <c r="U5" s="11">
        <f>T5/S5</f>
        <v>0.33333333333333337</v>
      </c>
      <c r="V5" s="25" t="s">
        <v>151</v>
      </c>
      <c r="W5" s="12">
        <v>1</v>
      </c>
      <c r="X5" s="12">
        <f t="shared" ref="X5" si="1">H5+L5+P5+T5</f>
        <v>0.9</v>
      </c>
      <c r="Y5" s="36">
        <f>X5/W5</f>
        <v>0.9</v>
      </c>
    </row>
    <row r="6" spans="1:28" s="14" customFormat="1" ht="100.5" thickBot="1">
      <c r="A6" s="60" t="s">
        <v>12</v>
      </c>
      <c r="B6" s="56"/>
      <c r="C6" s="59" t="s">
        <v>10</v>
      </c>
      <c r="D6" s="27" t="s">
        <v>68</v>
      </c>
      <c r="E6" s="16">
        <v>44198</v>
      </c>
      <c r="F6" s="16">
        <v>44346</v>
      </c>
      <c r="G6" s="10">
        <v>1</v>
      </c>
      <c r="H6" s="11">
        <v>1</v>
      </c>
      <c r="I6" s="11">
        <f t="shared" ref="I6:I23" si="2">H6/G6</f>
        <v>1</v>
      </c>
      <c r="J6" s="24" t="s">
        <v>90</v>
      </c>
      <c r="K6" s="12">
        <v>0</v>
      </c>
      <c r="L6" s="12">
        <v>0</v>
      </c>
      <c r="M6" s="11" t="s">
        <v>11</v>
      </c>
      <c r="N6" s="28" t="s">
        <v>116</v>
      </c>
      <c r="O6" s="12">
        <v>0</v>
      </c>
      <c r="P6" s="12">
        <v>0</v>
      </c>
      <c r="Q6" s="11" t="s">
        <v>11</v>
      </c>
      <c r="R6" s="25" t="s">
        <v>116</v>
      </c>
      <c r="S6" s="12">
        <v>0</v>
      </c>
      <c r="T6" s="12">
        <v>0</v>
      </c>
      <c r="U6" s="13" t="s">
        <v>11</v>
      </c>
      <c r="V6" s="28" t="s">
        <v>116</v>
      </c>
      <c r="W6" s="12">
        <v>1</v>
      </c>
      <c r="X6" s="12">
        <f t="shared" ref="X6:X26" si="3">H6+L6+P6+T6</f>
        <v>1</v>
      </c>
      <c r="Y6" s="36">
        <f t="shared" ref="Y6:Y26" si="4">X6/W6</f>
        <v>1</v>
      </c>
    </row>
    <row r="7" spans="1:28" s="14" customFormat="1" ht="100.5" thickBot="1">
      <c r="A7" s="58" t="s">
        <v>13</v>
      </c>
      <c r="B7" s="56" t="s">
        <v>63</v>
      </c>
      <c r="C7" s="59" t="s">
        <v>41</v>
      </c>
      <c r="D7" s="27" t="s">
        <v>69</v>
      </c>
      <c r="E7" s="16">
        <v>44198</v>
      </c>
      <c r="F7" s="16">
        <v>44377</v>
      </c>
      <c r="G7" s="10">
        <v>1</v>
      </c>
      <c r="H7" s="11">
        <v>1</v>
      </c>
      <c r="I7" s="11">
        <f t="shared" si="2"/>
        <v>1</v>
      </c>
      <c r="J7" s="24" t="s">
        <v>89</v>
      </c>
      <c r="K7" s="12">
        <v>0</v>
      </c>
      <c r="L7" s="12">
        <v>0</v>
      </c>
      <c r="M7" s="11" t="s">
        <v>11</v>
      </c>
      <c r="N7" s="28" t="s">
        <v>116</v>
      </c>
      <c r="O7" s="12">
        <v>0</v>
      </c>
      <c r="P7" s="12">
        <v>0</v>
      </c>
      <c r="Q7" s="11" t="s">
        <v>11</v>
      </c>
      <c r="R7" s="28" t="s">
        <v>116</v>
      </c>
      <c r="S7" s="12">
        <v>0</v>
      </c>
      <c r="T7" s="12">
        <v>0</v>
      </c>
      <c r="U7" s="13" t="s">
        <v>11</v>
      </c>
      <c r="V7" s="28" t="s">
        <v>116</v>
      </c>
      <c r="W7" s="12">
        <v>1</v>
      </c>
      <c r="X7" s="12">
        <f t="shared" si="3"/>
        <v>1</v>
      </c>
      <c r="Y7" s="36">
        <f t="shared" si="4"/>
        <v>1</v>
      </c>
    </row>
    <row r="8" spans="1:28" s="14" customFormat="1" ht="100.5" thickBot="1">
      <c r="A8" s="60" t="s">
        <v>14</v>
      </c>
      <c r="B8" s="56"/>
      <c r="C8" s="59" t="s">
        <v>42</v>
      </c>
      <c r="D8" s="27" t="s">
        <v>70</v>
      </c>
      <c r="E8" s="16">
        <v>44198</v>
      </c>
      <c r="F8" s="16">
        <v>44530</v>
      </c>
      <c r="G8" s="10">
        <v>0.25</v>
      </c>
      <c r="H8" s="11">
        <v>0.25</v>
      </c>
      <c r="I8" s="11">
        <f t="shared" si="2"/>
        <v>1</v>
      </c>
      <c r="J8" s="24" t="s">
        <v>93</v>
      </c>
      <c r="K8" s="12">
        <v>0.25</v>
      </c>
      <c r="L8" s="12">
        <v>0.25</v>
      </c>
      <c r="M8" s="11">
        <f t="shared" ref="M8:M26" si="5">L8/K8</f>
        <v>1</v>
      </c>
      <c r="N8" s="24" t="s">
        <v>118</v>
      </c>
      <c r="O8" s="12">
        <v>0.25</v>
      </c>
      <c r="P8" s="12">
        <v>0.25</v>
      </c>
      <c r="Q8" s="11">
        <f t="shared" ref="Q8:Q26" si="6">P8/O8</f>
        <v>1</v>
      </c>
      <c r="R8" s="24" t="s">
        <v>118</v>
      </c>
      <c r="S8" s="12">
        <v>0.25</v>
      </c>
      <c r="T8" s="12">
        <v>0.25</v>
      </c>
      <c r="U8" s="11">
        <f>T8/S8</f>
        <v>1</v>
      </c>
      <c r="V8" s="24" t="s">
        <v>118</v>
      </c>
      <c r="W8" s="12">
        <v>1</v>
      </c>
      <c r="X8" s="12">
        <f t="shared" si="3"/>
        <v>1</v>
      </c>
      <c r="Y8" s="36">
        <f t="shared" si="4"/>
        <v>1</v>
      </c>
    </row>
    <row r="9" spans="1:28" s="14" customFormat="1" ht="57.75" thickBot="1">
      <c r="A9" s="58" t="s">
        <v>15</v>
      </c>
      <c r="B9" s="56"/>
      <c r="C9" s="59" t="s">
        <v>43</v>
      </c>
      <c r="D9" s="27" t="s">
        <v>71</v>
      </c>
      <c r="E9" s="16">
        <v>44440</v>
      </c>
      <c r="F9" s="16">
        <v>44530</v>
      </c>
      <c r="G9" s="10">
        <v>0</v>
      </c>
      <c r="H9" s="11">
        <v>0</v>
      </c>
      <c r="I9" s="11" t="s">
        <v>11</v>
      </c>
      <c r="J9" s="24" t="s">
        <v>101</v>
      </c>
      <c r="K9" s="12">
        <v>0</v>
      </c>
      <c r="L9" s="12">
        <v>0</v>
      </c>
      <c r="M9" s="11" t="s">
        <v>11</v>
      </c>
      <c r="N9" s="28" t="s">
        <v>117</v>
      </c>
      <c r="O9" s="12">
        <v>0</v>
      </c>
      <c r="P9" s="12">
        <v>0</v>
      </c>
      <c r="Q9" s="11">
        <f>- Q10</f>
        <v>-1</v>
      </c>
      <c r="R9" s="28" t="s">
        <v>117</v>
      </c>
      <c r="S9" s="12">
        <v>0</v>
      </c>
      <c r="T9" s="12">
        <v>0</v>
      </c>
      <c r="U9" s="11">
        <f>-U10</f>
        <v>-1</v>
      </c>
      <c r="V9" s="28" t="s">
        <v>144</v>
      </c>
      <c r="W9" s="12" t="s">
        <v>11</v>
      </c>
      <c r="X9" s="12" t="s">
        <v>11</v>
      </c>
      <c r="Y9" s="36" t="s">
        <v>11</v>
      </c>
    </row>
    <row r="10" spans="1:28" s="14" customFormat="1" ht="114" customHeight="1" thickBot="1">
      <c r="A10" s="60" t="s">
        <v>16</v>
      </c>
      <c r="B10" s="57"/>
      <c r="C10" s="59" t="s">
        <v>44</v>
      </c>
      <c r="D10" s="27" t="s">
        <v>72</v>
      </c>
      <c r="E10" s="16">
        <v>44198</v>
      </c>
      <c r="F10" s="16">
        <v>44530</v>
      </c>
      <c r="G10" s="10">
        <v>0.25</v>
      </c>
      <c r="H10" s="11">
        <v>0.25</v>
      </c>
      <c r="I10" s="11">
        <f t="shared" si="2"/>
        <v>1</v>
      </c>
      <c r="J10" s="24" t="s">
        <v>92</v>
      </c>
      <c r="K10" s="12">
        <v>0.25</v>
      </c>
      <c r="L10" s="12">
        <v>0.25</v>
      </c>
      <c r="M10" s="11">
        <f t="shared" si="5"/>
        <v>1</v>
      </c>
      <c r="N10" s="28" t="s">
        <v>113</v>
      </c>
      <c r="O10" s="12">
        <v>0.25</v>
      </c>
      <c r="P10" s="12">
        <v>0.25</v>
      </c>
      <c r="Q10" s="11">
        <f t="shared" si="6"/>
        <v>1</v>
      </c>
      <c r="R10" s="28" t="s">
        <v>129</v>
      </c>
      <c r="S10" s="12">
        <v>0.25</v>
      </c>
      <c r="T10" s="12">
        <v>0.25</v>
      </c>
      <c r="U10" s="11">
        <f t="shared" ref="U10:U26" si="7">T10/S10</f>
        <v>1</v>
      </c>
      <c r="V10" s="28" t="s">
        <v>152</v>
      </c>
      <c r="W10" s="12">
        <v>1</v>
      </c>
      <c r="X10" s="12">
        <f t="shared" si="3"/>
        <v>1</v>
      </c>
      <c r="Y10" s="36">
        <f t="shared" si="4"/>
        <v>1</v>
      </c>
    </row>
    <row r="11" spans="1:28" s="14" customFormat="1" ht="57.75" thickBot="1">
      <c r="A11" s="8" t="s">
        <v>17</v>
      </c>
      <c r="B11" s="98" t="s">
        <v>64</v>
      </c>
      <c r="C11" s="22" t="s">
        <v>45</v>
      </c>
      <c r="D11" s="55" t="s">
        <v>73</v>
      </c>
      <c r="E11" s="16">
        <v>44198</v>
      </c>
      <c r="F11" s="16">
        <v>44530</v>
      </c>
      <c r="G11" s="10">
        <v>0.25</v>
      </c>
      <c r="H11" s="11">
        <v>0.25</v>
      </c>
      <c r="I11" s="11">
        <f t="shared" si="2"/>
        <v>1</v>
      </c>
      <c r="J11" s="24" t="s">
        <v>112</v>
      </c>
      <c r="K11" s="12">
        <v>0.25</v>
      </c>
      <c r="L11" s="12">
        <v>0.25</v>
      </c>
      <c r="M11" s="11">
        <f t="shared" si="5"/>
        <v>1</v>
      </c>
      <c r="N11" s="24" t="s">
        <v>126</v>
      </c>
      <c r="O11" s="12">
        <v>0.25</v>
      </c>
      <c r="P11" s="12">
        <v>0.25</v>
      </c>
      <c r="Q11" s="11">
        <f t="shared" si="6"/>
        <v>1</v>
      </c>
      <c r="R11" s="24" t="s">
        <v>126</v>
      </c>
      <c r="S11" s="12">
        <v>0.25</v>
      </c>
      <c r="T11" s="12">
        <v>0.25</v>
      </c>
      <c r="U11" s="11">
        <f t="shared" si="7"/>
        <v>1</v>
      </c>
      <c r="V11" s="24" t="s">
        <v>126</v>
      </c>
      <c r="W11" s="12">
        <v>1</v>
      </c>
      <c r="X11" s="12">
        <f t="shared" si="3"/>
        <v>1</v>
      </c>
      <c r="Y11" s="36">
        <f t="shared" si="4"/>
        <v>1</v>
      </c>
    </row>
    <row r="12" spans="1:28" s="14" customFormat="1" ht="100.5" thickBot="1">
      <c r="A12" s="15" t="s">
        <v>18</v>
      </c>
      <c r="B12" s="99"/>
      <c r="C12" s="22" t="s">
        <v>46</v>
      </c>
      <c r="D12" s="55" t="s">
        <v>74</v>
      </c>
      <c r="E12" s="16">
        <v>44271</v>
      </c>
      <c r="F12" s="16">
        <v>44530</v>
      </c>
      <c r="G12" s="10">
        <v>0.25</v>
      </c>
      <c r="H12" s="11">
        <v>0.25</v>
      </c>
      <c r="I12" s="11">
        <f t="shared" si="2"/>
        <v>1</v>
      </c>
      <c r="J12" s="24" t="s">
        <v>94</v>
      </c>
      <c r="K12" s="12">
        <v>0.25</v>
      </c>
      <c r="L12" s="12">
        <v>0.25</v>
      </c>
      <c r="M12" s="11">
        <f t="shared" si="5"/>
        <v>1</v>
      </c>
      <c r="N12" s="24" t="s">
        <v>127</v>
      </c>
      <c r="O12" s="12">
        <v>0.25</v>
      </c>
      <c r="P12" s="12">
        <v>0.25</v>
      </c>
      <c r="Q12" s="11">
        <f t="shared" si="6"/>
        <v>1</v>
      </c>
      <c r="R12" s="24" t="s">
        <v>127</v>
      </c>
      <c r="S12" s="12">
        <v>0.25</v>
      </c>
      <c r="T12" s="12">
        <v>0.25</v>
      </c>
      <c r="U12" s="11">
        <f t="shared" si="7"/>
        <v>1</v>
      </c>
      <c r="V12" s="24" t="s">
        <v>127</v>
      </c>
      <c r="W12" s="12">
        <v>1</v>
      </c>
      <c r="X12" s="12">
        <f t="shared" si="3"/>
        <v>1</v>
      </c>
      <c r="Y12" s="36">
        <f t="shared" si="4"/>
        <v>1</v>
      </c>
      <c r="AA12" s="17"/>
    </row>
    <row r="13" spans="1:28" s="14" customFormat="1" ht="129" customHeight="1" thickBot="1">
      <c r="A13" s="8" t="s">
        <v>19</v>
      </c>
      <c r="B13" s="99"/>
      <c r="C13" s="22" t="s">
        <v>47</v>
      </c>
      <c r="D13" s="27" t="s">
        <v>75</v>
      </c>
      <c r="E13" s="16">
        <v>44198</v>
      </c>
      <c r="F13" s="16">
        <v>44530</v>
      </c>
      <c r="G13" s="10">
        <v>0.25</v>
      </c>
      <c r="H13" s="11">
        <v>0.25</v>
      </c>
      <c r="I13" s="11">
        <f t="shared" si="2"/>
        <v>1</v>
      </c>
      <c r="J13" s="24" t="s">
        <v>95</v>
      </c>
      <c r="K13" s="12">
        <v>0.25</v>
      </c>
      <c r="L13" s="12">
        <v>0.25</v>
      </c>
      <c r="M13" s="11">
        <f t="shared" si="5"/>
        <v>1</v>
      </c>
      <c r="N13" s="24" t="s">
        <v>114</v>
      </c>
      <c r="O13" s="12">
        <v>0.25</v>
      </c>
      <c r="P13" s="12">
        <v>0.25</v>
      </c>
      <c r="Q13" s="11">
        <f t="shared" si="6"/>
        <v>1</v>
      </c>
      <c r="R13" s="24" t="s">
        <v>114</v>
      </c>
      <c r="S13" s="12">
        <v>0.25</v>
      </c>
      <c r="T13" s="12">
        <v>0.25</v>
      </c>
      <c r="U13" s="11">
        <f t="shared" si="7"/>
        <v>1</v>
      </c>
      <c r="V13" s="24" t="s">
        <v>145</v>
      </c>
      <c r="W13" s="12">
        <v>1</v>
      </c>
      <c r="X13" s="12">
        <f t="shared" si="3"/>
        <v>1</v>
      </c>
      <c r="Y13" s="36">
        <f t="shared" si="4"/>
        <v>1</v>
      </c>
    </row>
    <row r="14" spans="1:28" s="14" customFormat="1" ht="85.5">
      <c r="A14" s="15" t="s">
        <v>20</v>
      </c>
      <c r="B14" s="99"/>
      <c r="C14" s="22" t="s">
        <v>48</v>
      </c>
      <c r="D14" s="22" t="s">
        <v>76</v>
      </c>
      <c r="E14" s="16">
        <v>44378</v>
      </c>
      <c r="F14" s="16">
        <v>44530</v>
      </c>
      <c r="G14" s="10">
        <v>0</v>
      </c>
      <c r="H14" s="11">
        <v>0</v>
      </c>
      <c r="I14" s="11">
        <v>0</v>
      </c>
      <c r="J14" s="24" t="s">
        <v>60</v>
      </c>
      <c r="K14" s="12">
        <v>0</v>
      </c>
      <c r="L14" s="12">
        <v>0</v>
      </c>
      <c r="M14" s="11">
        <v>0</v>
      </c>
      <c r="N14" s="28" t="s">
        <v>119</v>
      </c>
      <c r="O14" s="12">
        <v>0.5</v>
      </c>
      <c r="P14" s="12">
        <v>0.5</v>
      </c>
      <c r="Q14" s="11">
        <f t="shared" si="6"/>
        <v>1</v>
      </c>
      <c r="R14" s="28" t="s">
        <v>130</v>
      </c>
      <c r="S14" s="12">
        <v>0.5</v>
      </c>
      <c r="T14" s="12">
        <v>0.5</v>
      </c>
      <c r="U14" s="11">
        <f t="shared" si="7"/>
        <v>1</v>
      </c>
      <c r="V14" s="28" t="s">
        <v>130</v>
      </c>
      <c r="W14" s="12">
        <v>1</v>
      </c>
      <c r="X14" s="12">
        <f t="shared" si="3"/>
        <v>1</v>
      </c>
      <c r="Y14" s="36">
        <f t="shared" si="4"/>
        <v>1</v>
      </c>
    </row>
    <row r="15" spans="1:28" s="14" customFormat="1" ht="199.5">
      <c r="A15" s="8" t="s">
        <v>21</v>
      </c>
      <c r="B15" s="99"/>
      <c r="C15" s="22" t="s">
        <v>49</v>
      </c>
      <c r="D15" s="22" t="s">
        <v>77</v>
      </c>
      <c r="E15" s="16">
        <v>44198</v>
      </c>
      <c r="F15" s="16">
        <v>44530</v>
      </c>
      <c r="G15" s="10">
        <v>0.25</v>
      </c>
      <c r="H15" s="11">
        <v>0.25</v>
      </c>
      <c r="I15" s="11">
        <f t="shared" si="2"/>
        <v>1</v>
      </c>
      <c r="J15" s="24" t="s">
        <v>96</v>
      </c>
      <c r="K15" s="12">
        <v>0.25</v>
      </c>
      <c r="L15" s="12">
        <v>0.25</v>
      </c>
      <c r="M15" s="11">
        <f t="shared" si="5"/>
        <v>1</v>
      </c>
      <c r="N15" s="24" t="s">
        <v>120</v>
      </c>
      <c r="O15" s="12">
        <v>0.25</v>
      </c>
      <c r="P15" s="12">
        <v>0.25</v>
      </c>
      <c r="Q15" s="11">
        <f t="shared" si="6"/>
        <v>1</v>
      </c>
      <c r="R15" s="24" t="s">
        <v>131</v>
      </c>
      <c r="S15" s="12">
        <v>0.25</v>
      </c>
      <c r="T15" s="12">
        <v>0.25</v>
      </c>
      <c r="U15" s="11">
        <f t="shared" si="7"/>
        <v>1</v>
      </c>
      <c r="V15" s="24" t="s">
        <v>146</v>
      </c>
      <c r="W15" s="12">
        <v>1</v>
      </c>
      <c r="X15" s="12">
        <f t="shared" si="3"/>
        <v>1</v>
      </c>
      <c r="Y15" s="36">
        <f t="shared" si="4"/>
        <v>1</v>
      </c>
    </row>
    <row r="16" spans="1:28" s="14" customFormat="1" ht="156.75">
      <c r="A16" s="15" t="s">
        <v>22</v>
      </c>
      <c r="B16" s="99"/>
      <c r="C16" s="22" t="s">
        <v>50</v>
      </c>
      <c r="D16" s="22" t="s">
        <v>78</v>
      </c>
      <c r="E16" s="16">
        <v>44198</v>
      </c>
      <c r="F16" s="16">
        <v>44530</v>
      </c>
      <c r="G16" s="10">
        <v>0.25</v>
      </c>
      <c r="H16" s="11">
        <v>0.25</v>
      </c>
      <c r="I16" s="11">
        <f t="shared" si="2"/>
        <v>1</v>
      </c>
      <c r="J16" s="24" t="s">
        <v>97</v>
      </c>
      <c r="K16" s="12">
        <v>0.25</v>
      </c>
      <c r="L16" s="12">
        <v>0.25</v>
      </c>
      <c r="M16" s="11">
        <f t="shared" si="5"/>
        <v>1</v>
      </c>
      <c r="N16" s="28" t="s">
        <v>121</v>
      </c>
      <c r="O16" s="12">
        <v>0.25</v>
      </c>
      <c r="P16" s="12">
        <v>0</v>
      </c>
      <c r="Q16" s="11">
        <f t="shared" si="6"/>
        <v>0</v>
      </c>
      <c r="R16" s="28" t="s">
        <v>141</v>
      </c>
      <c r="S16" s="12">
        <v>0.25</v>
      </c>
      <c r="T16" s="12">
        <v>0.25</v>
      </c>
      <c r="U16" s="11">
        <f t="shared" si="7"/>
        <v>1</v>
      </c>
      <c r="V16" s="28" t="s">
        <v>147</v>
      </c>
      <c r="W16" s="12">
        <v>1</v>
      </c>
      <c r="X16" s="12">
        <f t="shared" si="3"/>
        <v>0.75</v>
      </c>
      <c r="Y16" s="36">
        <f t="shared" si="4"/>
        <v>0.75</v>
      </c>
      <c r="AB16" s="17"/>
    </row>
    <row r="17" spans="1:27" s="14" customFormat="1" ht="85.5">
      <c r="A17" s="8" t="s">
        <v>23</v>
      </c>
      <c r="B17" s="99"/>
      <c r="C17" s="22" t="s">
        <v>51</v>
      </c>
      <c r="D17" s="22" t="s">
        <v>79</v>
      </c>
      <c r="E17" s="16">
        <v>44287</v>
      </c>
      <c r="F17" s="16">
        <v>44530</v>
      </c>
      <c r="G17" s="10">
        <v>0</v>
      </c>
      <c r="H17" s="11">
        <v>0</v>
      </c>
      <c r="I17" s="11">
        <v>0</v>
      </c>
      <c r="J17" s="24" t="s">
        <v>103</v>
      </c>
      <c r="K17" s="12">
        <v>0.5</v>
      </c>
      <c r="L17" s="12">
        <v>0.5</v>
      </c>
      <c r="M17" s="11">
        <f t="shared" si="5"/>
        <v>1</v>
      </c>
      <c r="N17" s="28" t="s">
        <v>122</v>
      </c>
      <c r="O17" s="12">
        <v>0</v>
      </c>
      <c r="P17" s="12">
        <v>0</v>
      </c>
      <c r="Q17" s="11" t="s">
        <v>11</v>
      </c>
      <c r="R17" s="28" t="s">
        <v>132</v>
      </c>
      <c r="S17" s="12">
        <v>0.5</v>
      </c>
      <c r="T17" s="12">
        <v>0.5</v>
      </c>
      <c r="U17" s="11">
        <f t="shared" si="7"/>
        <v>1</v>
      </c>
      <c r="V17" s="69" t="s">
        <v>148</v>
      </c>
      <c r="W17" s="12">
        <v>1</v>
      </c>
      <c r="X17" s="12">
        <f t="shared" si="3"/>
        <v>1</v>
      </c>
      <c r="Y17" s="36">
        <f t="shared" si="4"/>
        <v>1</v>
      </c>
    </row>
    <row r="18" spans="1:27" s="14" customFormat="1" ht="57">
      <c r="A18" s="15" t="s">
        <v>24</v>
      </c>
      <c r="B18" s="99"/>
      <c r="C18" s="22" t="s">
        <v>52</v>
      </c>
      <c r="D18" s="22" t="s">
        <v>80</v>
      </c>
      <c r="E18" s="16">
        <v>44198</v>
      </c>
      <c r="F18" s="16">
        <v>44226</v>
      </c>
      <c r="G18" s="10">
        <v>1</v>
      </c>
      <c r="H18" s="11">
        <v>1</v>
      </c>
      <c r="I18" s="11">
        <f t="shared" si="2"/>
        <v>1</v>
      </c>
      <c r="J18" s="24" t="s">
        <v>104</v>
      </c>
      <c r="K18" s="12">
        <v>0</v>
      </c>
      <c r="L18" s="12">
        <v>0</v>
      </c>
      <c r="M18" s="11" t="s">
        <v>11</v>
      </c>
      <c r="N18" s="28" t="s">
        <v>116</v>
      </c>
      <c r="O18" s="12">
        <v>0</v>
      </c>
      <c r="P18" s="12">
        <v>0</v>
      </c>
      <c r="Q18" s="11" t="s">
        <v>11</v>
      </c>
      <c r="R18" s="28" t="s">
        <v>116</v>
      </c>
      <c r="S18" s="12">
        <v>0</v>
      </c>
      <c r="T18" s="12">
        <v>0</v>
      </c>
      <c r="U18" s="11" t="s">
        <v>11</v>
      </c>
      <c r="V18" s="28" t="s">
        <v>116</v>
      </c>
      <c r="W18" s="12">
        <v>1</v>
      </c>
      <c r="X18" s="12">
        <f t="shared" si="3"/>
        <v>1</v>
      </c>
      <c r="Y18" s="36">
        <f t="shared" si="4"/>
        <v>1</v>
      </c>
      <c r="AA18" s="18"/>
    </row>
    <row r="19" spans="1:27" s="14" customFormat="1" ht="67.5" customHeight="1">
      <c r="A19" s="8" t="s">
        <v>25</v>
      </c>
      <c r="B19" s="99"/>
      <c r="C19" s="22" t="s">
        <v>53</v>
      </c>
      <c r="D19" s="22" t="s">
        <v>81</v>
      </c>
      <c r="E19" s="16">
        <v>44285</v>
      </c>
      <c r="F19" s="16">
        <v>44530</v>
      </c>
      <c r="G19" s="10">
        <v>0.25</v>
      </c>
      <c r="H19" s="11">
        <v>0.25</v>
      </c>
      <c r="I19" s="11">
        <f t="shared" si="2"/>
        <v>1</v>
      </c>
      <c r="J19" s="24" t="s">
        <v>105</v>
      </c>
      <c r="K19" s="12">
        <v>0.25</v>
      </c>
      <c r="L19" s="12">
        <v>0.25</v>
      </c>
      <c r="M19" s="11">
        <f t="shared" si="5"/>
        <v>1</v>
      </c>
      <c r="N19" s="24" t="s">
        <v>123</v>
      </c>
      <c r="O19" s="12">
        <v>0.25</v>
      </c>
      <c r="P19" s="12">
        <v>0.25</v>
      </c>
      <c r="Q19" s="11">
        <f t="shared" si="6"/>
        <v>1</v>
      </c>
      <c r="R19" s="24" t="s">
        <v>123</v>
      </c>
      <c r="S19" s="12">
        <v>0.25</v>
      </c>
      <c r="T19" s="12">
        <v>0.25</v>
      </c>
      <c r="U19" s="11">
        <f t="shared" si="7"/>
        <v>1</v>
      </c>
      <c r="V19" s="24" t="s">
        <v>153</v>
      </c>
      <c r="W19" s="12">
        <v>1</v>
      </c>
      <c r="X19" s="12">
        <f t="shared" si="3"/>
        <v>1</v>
      </c>
      <c r="Y19" s="36">
        <f t="shared" si="4"/>
        <v>1</v>
      </c>
    </row>
    <row r="20" spans="1:27" s="14" customFormat="1" ht="114">
      <c r="A20" s="15" t="s">
        <v>26</v>
      </c>
      <c r="B20" s="99"/>
      <c r="C20" s="22" t="s">
        <v>54</v>
      </c>
      <c r="D20" s="22" t="s">
        <v>82</v>
      </c>
      <c r="E20" s="16">
        <v>44285</v>
      </c>
      <c r="F20" s="16">
        <v>44530</v>
      </c>
      <c r="G20" s="10">
        <v>0.25</v>
      </c>
      <c r="H20" s="11">
        <v>0.25</v>
      </c>
      <c r="I20" s="11">
        <f t="shared" si="2"/>
        <v>1</v>
      </c>
      <c r="J20" s="24" t="s">
        <v>106</v>
      </c>
      <c r="K20" s="12">
        <v>0.25</v>
      </c>
      <c r="L20" s="12">
        <v>0.25</v>
      </c>
      <c r="M20" s="11">
        <f t="shared" si="5"/>
        <v>1</v>
      </c>
      <c r="N20" s="24" t="s">
        <v>106</v>
      </c>
      <c r="O20" s="12">
        <v>0.25</v>
      </c>
      <c r="P20" s="12">
        <v>0.25</v>
      </c>
      <c r="Q20" s="11">
        <f t="shared" si="6"/>
        <v>1</v>
      </c>
      <c r="R20" s="24" t="s">
        <v>133</v>
      </c>
      <c r="S20" s="12">
        <v>0.25</v>
      </c>
      <c r="T20" s="12">
        <v>0.25</v>
      </c>
      <c r="U20" s="11">
        <f t="shared" si="7"/>
        <v>1</v>
      </c>
      <c r="V20" s="24" t="s">
        <v>149</v>
      </c>
      <c r="W20" s="12">
        <v>1</v>
      </c>
      <c r="X20" s="12">
        <f t="shared" si="3"/>
        <v>1</v>
      </c>
      <c r="Y20" s="36">
        <f t="shared" si="4"/>
        <v>1</v>
      </c>
    </row>
    <row r="21" spans="1:27" s="14" customFormat="1" ht="143.25" customHeight="1">
      <c r="A21" s="8" t="s">
        <v>27</v>
      </c>
      <c r="B21" s="99"/>
      <c r="C21" s="22" t="s">
        <v>98</v>
      </c>
      <c r="D21" s="22" t="s">
        <v>83</v>
      </c>
      <c r="E21" s="16">
        <v>44198</v>
      </c>
      <c r="F21" s="16">
        <v>44530</v>
      </c>
      <c r="G21" s="10">
        <v>0.25</v>
      </c>
      <c r="H21" s="11">
        <v>0.25</v>
      </c>
      <c r="I21" s="11">
        <f t="shared" ref="I21" si="8">H21/G21</f>
        <v>1</v>
      </c>
      <c r="J21" s="24" t="s">
        <v>107</v>
      </c>
      <c r="K21" s="12">
        <v>0.25</v>
      </c>
      <c r="L21" s="12">
        <v>0.25</v>
      </c>
      <c r="M21" s="11">
        <f t="shared" ref="M21" si="9">L21/K21</f>
        <v>1</v>
      </c>
      <c r="N21" s="24" t="s">
        <v>124</v>
      </c>
      <c r="O21" s="12">
        <v>0.25</v>
      </c>
      <c r="P21" s="12">
        <v>0.25</v>
      </c>
      <c r="Q21" s="11">
        <f t="shared" ref="Q21" si="10">P21/O21</f>
        <v>1</v>
      </c>
      <c r="R21" s="24" t="s">
        <v>142</v>
      </c>
      <c r="S21" s="12">
        <v>0.25</v>
      </c>
      <c r="T21" s="12">
        <v>0.25</v>
      </c>
      <c r="U21" s="11">
        <f t="shared" ref="U21" si="11">T21/S21</f>
        <v>1</v>
      </c>
      <c r="V21" s="24" t="s">
        <v>154</v>
      </c>
      <c r="W21" s="12">
        <v>1</v>
      </c>
      <c r="X21" s="12">
        <f t="shared" ref="X21" si="12">H21+L21+P21+T21</f>
        <v>1</v>
      </c>
      <c r="Y21" s="36">
        <f t="shared" ref="Y21" si="13">X21/W21</f>
        <v>1</v>
      </c>
    </row>
    <row r="22" spans="1:27" s="14" customFormat="1" ht="140.25" customHeight="1">
      <c r="A22" s="15" t="s">
        <v>28</v>
      </c>
      <c r="B22" s="99"/>
      <c r="C22" s="22" t="s">
        <v>55</v>
      </c>
      <c r="D22" s="22" t="s">
        <v>84</v>
      </c>
      <c r="E22" s="16">
        <v>44198</v>
      </c>
      <c r="F22" s="16">
        <v>44530</v>
      </c>
      <c r="G22" s="10">
        <v>0.25</v>
      </c>
      <c r="H22" s="11">
        <v>0.25</v>
      </c>
      <c r="I22" s="11">
        <f t="shared" si="2"/>
        <v>1</v>
      </c>
      <c r="J22" s="24" t="s">
        <v>108</v>
      </c>
      <c r="K22" s="12">
        <v>0.25</v>
      </c>
      <c r="L22" s="12">
        <v>0.25</v>
      </c>
      <c r="M22" s="11">
        <f t="shared" si="5"/>
        <v>1</v>
      </c>
      <c r="N22" s="24" t="s">
        <v>134</v>
      </c>
      <c r="O22" s="12">
        <v>0.25</v>
      </c>
      <c r="P22" s="12">
        <v>0.25</v>
      </c>
      <c r="Q22" s="11">
        <f t="shared" si="6"/>
        <v>1</v>
      </c>
      <c r="R22" s="24" t="s">
        <v>134</v>
      </c>
      <c r="S22" s="12">
        <v>0.25</v>
      </c>
      <c r="T22" s="12">
        <v>0.25</v>
      </c>
      <c r="U22" s="11">
        <f t="shared" si="7"/>
        <v>1</v>
      </c>
      <c r="V22" s="24" t="s">
        <v>155</v>
      </c>
      <c r="W22" s="12">
        <v>1</v>
      </c>
      <c r="X22" s="12">
        <f t="shared" si="3"/>
        <v>1</v>
      </c>
      <c r="Y22" s="36">
        <f t="shared" si="4"/>
        <v>1</v>
      </c>
    </row>
    <row r="23" spans="1:27" s="14" customFormat="1" ht="67.5" customHeight="1">
      <c r="A23" s="8" t="s">
        <v>29</v>
      </c>
      <c r="B23" s="100"/>
      <c r="C23" s="22" t="s">
        <v>56</v>
      </c>
      <c r="D23" s="22" t="s">
        <v>85</v>
      </c>
      <c r="E23" s="16">
        <v>44198</v>
      </c>
      <c r="F23" s="16">
        <v>44530</v>
      </c>
      <c r="G23" s="10">
        <v>0.25</v>
      </c>
      <c r="H23" s="11">
        <v>0.25</v>
      </c>
      <c r="I23" s="11">
        <f t="shared" si="2"/>
        <v>1</v>
      </c>
      <c r="J23" s="24" t="s">
        <v>88</v>
      </c>
      <c r="K23" s="12">
        <v>0.25</v>
      </c>
      <c r="L23" s="12">
        <v>0.25</v>
      </c>
      <c r="M23" s="11">
        <f t="shared" si="5"/>
        <v>1</v>
      </c>
      <c r="N23" s="24" t="s">
        <v>88</v>
      </c>
      <c r="O23" s="12">
        <v>0.25</v>
      </c>
      <c r="P23" s="12">
        <v>0.25</v>
      </c>
      <c r="Q23" s="11">
        <f t="shared" si="6"/>
        <v>1</v>
      </c>
      <c r="R23" s="24" t="s">
        <v>88</v>
      </c>
      <c r="S23" s="12">
        <v>0.25</v>
      </c>
      <c r="T23" s="12">
        <v>0.25</v>
      </c>
      <c r="U23" s="11">
        <f t="shared" si="7"/>
        <v>1</v>
      </c>
      <c r="V23" s="24" t="s">
        <v>88</v>
      </c>
      <c r="W23" s="12">
        <v>1</v>
      </c>
      <c r="X23" s="12">
        <f t="shared" si="3"/>
        <v>1</v>
      </c>
      <c r="Y23" s="36">
        <f t="shared" si="4"/>
        <v>1</v>
      </c>
    </row>
    <row r="24" spans="1:27" s="14" customFormat="1" ht="71.25">
      <c r="A24" s="15" t="s">
        <v>30</v>
      </c>
      <c r="B24" s="70" t="s">
        <v>65</v>
      </c>
      <c r="C24" s="22" t="s">
        <v>57</v>
      </c>
      <c r="D24" s="22" t="s">
        <v>86</v>
      </c>
      <c r="E24" s="16">
        <v>44285</v>
      </c>
      <c r="F24" s="16">
        <v>44530</v>
      </c>
      <c r="G24" s="10">
        <v>0</v>
      </c>
      <c r="H24" s="11">
        <v>0</v>
      </c>
      <c r="I24" s="11" t="s">
        <v>11</v>
      </c>
      <c r="J24" s="24" t="s">
        <v>102</v>
      </c>
      <c r="K24" s="12">
        <v>1</v>
      </c>
      <c r="L24" s="12">
        <v>0.7</v>
      </c>
      <c r="M24" s="11">
        <f>L24/K24</f>
        <v>0.7</v>
      </c>
      <c r="N24" s="28" t="s">
        <v>125</v>
      </c>
      <c r="O24" s="12">
        <v>0.3</v>
      </c>
      <c r="P24" s="12">
        <v>0.3</v>
      </c>
      <c r="Q24" s="11">
        <f t="shared" si="6"/>
        <v>1</v>
      </c>
      <c r="R24" s="28" t="s">
        <v>143</v>
      </c>
      <c r="S24" s="12">
        <v>0</v>
      </c>
      <c r="T24" s="12">
        <v>0</v>
      </c>
      <c r="U24" s="11" t="s">
        <v>11</v>
      </c>
      <c r="V24" s="28" t="s">
        <v>116</v>
      </c>
      <c r="W24" s="12">
        <v>1</v>
      </c>
      <c r="X24" s="12">
        <f t="shared" si="3"/>
        <v>1</v>
      </c>
      <c r="Y24" s="36">
        <f t="shared" si="4"/>
        <v>1</v>
      </c>
    </row>
    <row r="25" spans="1:27" s="14" customFormat="1" ht="42.75">
      <c r="A25" s="8" t="s">
        <v>31</v>
      </c>
      <c r="B25" s="71"/>
      <c r="C25" s="22" t="s">
        <v>58</v>
      </c>
      <c r="D25" s="22" t="s">
        <v>99</v>
      </c>
      <c r="E25" s="16"/>
      <c r="F25" s="16">
        <v>44530</v>
      </c>
      <c r="G25" s="10">
        <v>0</v>
      </c>
      <c r="H25" s="11">
        <v>0</v>
      </c>
      <c r="I25" s="11" t="s">
        <v>11</v>
      </c>
      <c r="J25" s="28" t="s">
        <v>117</v>
      </c>
      <c r="K25" s="12">
        <v>0</v>
      </c>
      <c r="L25" s="12">
        <v>0</v>
      </c>
      <c r="M25" s="11">
        <v>0</v>
      </c>
      <c r="N25" s="28" t="s">
        <v>117</v>
      </c>
      <c r="O25" s="12">
        <v>0</v>
      </c>
      <c r="P25" s="12">
        <v>0</v>
      </c>
      <c r="Q25" s="11" t="s">
        <v>11</v>
      </c>
      <c r="R25" s="28" t="s">
        <v>117</v>
      </c>
      <c r="S25" s="12">
        <v>0</v>
      </c>
      <c r="T25" s="12">
        <v>0</v>
      </c>
      <c r="U25" s="11" t="s">
        <v>11</v>
      </c>
      <c r="V25" s="28" t="s">
        <v>150</v>
      </c>
      <c r="W25" s="12" t="s">
        <v>11</v>
      </c>
      <c r="X25" s="12" t="s">
        <v>11</v>
      </c>
      <c r="Y25" s="36" t="s">
        <v>11</v>
      </c>
    </row>
    <row r="26" spans="1:27" s="14" customFormat="1" ht="117.75" customHeight="1" thickBot="1">
      <c r="A26" s="37" t="s">
        <v>100</v>
      </c>
      <c r="B26" s="38" t="s">
        <v>66</v>
      </c>
      <c r="C26" s="39" t="s">
        <v>59</v>
      </c>
      <c r="D26" s="39" t="s">
        <v>87</v>
      </c>
      <c r="E26" s="40">
        <v>44287</v>
      </c>
      <c r="F26" s="40">
        <v>44530</v>
      </c>
      <c r="G26" s="41">
        <v>0</v>
      </c>
      <c r="H26" s="42">
        <v>0</v>
      </c>
      <c r="I26" s="42" t="s">
        <v>11</v>
      </c>
      <c r="J26" s="43"/>
      <c r="K26" s="44">
        <v>0.25</v>
      </c>
      <c r="L26" s="44">
        <v>0.25</v>
      </c>
      <c r="M26" s="42">
        <f t="shared" si="5"/>
        <v>1</v>
      </c>
      <c r="N26" s="45" t="s">
        <v>135</v>
      </c>
      <c r="O26" s="44">
        <v>0.5</v>
      </c>
      <c r="P26" s="44">
        <v>0.5</v>
      </c>
      <c r="Q26" s="42">
        <f t="shared" si="6"/>
        <v>1</v>
      </c>
      <c r="R26" s="45" t="s">
        <v>136</v>
      </c>
      <c r="S26" s="44">
        <v>0.25</v>
      </c>
      <c r="T26" s="44">
        <v>0.25</v>
      </c>
      <c r="U26" s="42">
        <f t="shared" si="7"/>
        <v>1</v>
      </c>
      <c r="V26" s="45" t="s">
        <v>156</v>
      </c>
      <c r="W26" s="44">
        <v>1</v>
      </c>
      <c r="X26" s="44">
        <f t="shared" si="3"/>
        <v>1</v>
      </c>
      <c r="Y26" s="46">
        <f t="shared" si="4"/>
        <v>1</v>
      </c>
    </row>
    <row r="27" spans="1:27" s="14" customFormat="1" ht="68.25" customHeight="1" thickBot="1">
      <c r="A27" s="53"/>
      <c r="B27" s="48"/>
      <c r="C27" s="76" t="s">
        <v>111</v>
      </c>
      <c r="D27" s="76"/>
      <c r="E27" s="76"/>
      <c r="F27" s="76"/>
      <c r="G27" s="76"/>
      <c r="H27" s="77"/>
      <c r="I27" s="52">
        <f>16/16</f>
        <v>1</v>
      </c>
      <c r="J27" s="49"/>
      <c r="K27" s="50"/>
      <c r="L27" s="50"/>
      <c r="M27" s="52">
        <v>0.98129999999999995</v>
      </c>
      <c r="N27" s="49"/>
      <c r="O27" s="50"/>
      <c r="P27" s="50"/>
      <c r="Q27" s="52">
        <f>16/16</f>
        <v>1</v>
      </c>
      <c r="R27" s="49"/>
      <c r="S27" s="50"/>
      <c r="T27" s="50"/>
      <c r="U27" s="52">
        <f>SUM(U5:U26)/16</f>
        <v>0.89583333333333337</v>
      </c>
      <c r="V27" s="49"/>
      <c r="W27" s="50"/>
      <c r="X27" s="50"/>
      <c r="Y27" s="51">
        <f>AVERAGE(Y5:Y26)</f>
        <v>0.98249999999999993</v>
      </c>
    </row>
    <row r="28" spans="1:27" s="14" customFormat="1" ht="15">
      <c r="A28" s="47"/>
      <c r="B28" s="73" t="s">
        <v>109</v>
      </c>
      <c r="C28" s="74"/>
      <c r="D28" s="74"/>
      <c r="E28" s="75"/>
      <c r="F28" s="32"/>
      <c r="G28" s="33"/>
      <c r="H28" s="33"/>
      <c r="I28" s="33"/>
      <c r="J28" s="34"/>
      <c r="K28" s="33"/>
      <c r="L28" s="33"/>
      <c r="M28" s="33"/>
      <c r="N28" s="34"/>
      <c r="O28" s="33"/>
      <c r="P28" s="33"/>
      <c r="Q28" s="33"/>
      <c r="R28" s="34"/>
      <c r="S28" s="33"/>
      <c r="T28" s="33"/>
      <c r="U28" s="33"/>
      <c r="V28" s="34"/>
      <c r="W28" s="33"/>
      <c r="X28" s="33"/>
      <c r="Y28" s="33"/>
    </row>
    <row r="29" spans="1:27" s="14" customFormat="1" ht="31.5" customHeight="1">
      <c r="A29" s="47"/>
      <c r="B29" s="72" t="s">
        <v>137</v>
      </c>
      <c r="C29" s="72"/>
      <c r="D29" s="72"/>
      <c r="E29" s="61">
        <f>I27</f>
        <v>1</v>
      </c>
      <c r="F29" s="62"/>
      <c r="G29" s="63"/>
      <c r="H29" s="63"/>
      <c r="I29" s="64"/>
      <c r="J29" s="65"/>
      <c r="K29" s="63"/>
      <c r="L29" s="63"/>
      <c r="M29" s="63"/>
      <c r="N29" s="65"/>
      <c r="O29" s="63"/>
      <c r="P29" s="63"/>
      <c r="Q29" s="63"/>
      <c r="R29" s="65"/>
      <c r="S29" s="63"/>
      <c r="T29" s="63"/>
      <c r="U29" s="63"/>
      <c r="V29" s="61">
        <v>1</v>
      </c>
      <c r="W29" s="33"/>
      <c r="X29" s="33"/>
      <c r="Y29" s="33"/>
    </row>
    <row r="30" spans="1:27" s="14" customFormat="1" ht="26.25" customHeight="1">
      <c r="A30" s="47"/>
      <c r="B30" s="72" t="s">
        <v>138</v>
      </c>
      <c r="C30" s="72"/>
      <c r="D30" s="72"/>
      <c r="E30" s="61">
        <f>M27</f>
        <v>0.98129999999999995</v>
      </c>
      <c r="F30" s="62"/>
      <c r="G30" s="63"/>
      <c r="H30" s="63"/>
      <c r="I30" s="63"/>
      <c r="J30" s="65"/>
      <c r="K30" s="63"/>
      <c r="L30" s="63"/>
      <c r="M30" s="63"/>
      <c r="N30" s="65"/>
      <c r="O30" s="63"/>
      <c r="P30" s="63"/>
      <c r="Q30" s="63"/>
      <c r="R30" s="65"/>
      <c r="S30" s="63"/>
      <c r="T30" s="63"/>
      <c r="U30" s="63"/>
      <c r="V30" s="61">
        <v>0.98</v>
      </c>
      <c r="W30" s="33"/>
      <c r="X30" s="33"/>
      <c r="Y30" s="31"/>
    </row>
    <row r="31" spans="1:27" s="14" customFormat="1" ht="24.75" customHeight="1">
      <c r="A31" s="47"/>
      <c r="B31" s="72" t="s">
        <v>139</v>
      </c>
      <c r="C31" s="72"/>
      <c r="D31" s="72"/>
      <c r="E31" s="61">
        <f>Q27</f>
        <v>1</v>
      </c>
      <c r="F31" s="62"/>
      <c r="G31" s="63"/>
      <c r="H31" s="63"/>
      <c r="I31" s="63"/>
      <c r="J31" s="65"/>
      <c r="K31" s="63"/>
      <c r="L31" s="63"/>
      <c r="M31" s="63"/>
      <c r="N31" s="65"/>
      <c r="O31" s="63"/>
      <c r="P31" s="63"/>
      <c r="Q31" s="63"/>
      <c r="R31" s="65"/>
      <c r="S31" s="63"/>
      <c r="T31" s="63"/>
      <c r="U31" s="63"/>
      <c r="V31" s="61">
        <v>1</v>
      </c>
      <c r="W31" s="33"/>
      <c r="X31" s="33"/>
      <c r="Y31" s="31"/>
    </row>
    <row r="32" spans="1:27" s="14" customFormat="1" ht="26.25" customHeight="1">
      <c r="A32" s="47"/>
      <c r="B32" s="72" t="s">
        <v>140</v>
      </c>
      <c r="C32" s="72"/>
      <c r="D32" s="72"/>
      <c r="E32" s="61">
        <f>U27</f>
        <v>0.89583333333333337</v>
      </c>
      <c r="F32" s="62"/>
      <c r="G32" s="63"/>
      <c r="H32" s="63"/>
      <c r="I32" s="63"/>
      <c r="J32" s="65"/>
      <c r="K32" s="63"/>
      <c r="L32" s="63"/>
      <c r="M32" s="63"/>
      <c r="N32" s="65"/>
      <c r="O32" s="63"/>
      <c r="P32" s="63"/>
      <c r="Q32" s="63"/>
      <c r="R32" s="65"/>
      <c r="S32" s="63"/>
      <c r="T32" s="63"/>
      <c r="U32" s="63"/>
      <c r="V32" s="67">
        <v>0.98299999999999998</v>
      </c>
      <c r="W32" s="33"/>
      <c r="X32" s="33"/>
      <c r="Y32" s="31"/>
    </row>
    <row r="33" spans="1:25" s="14" customFormat="1" ht="39" customHeight="1">
      <c r="A33" s="47"/>
      <c r="B33" s="78" t="s">
        <v>110</v>
      </c>
      <c r="C33" s="78"/>
      <c r="D33" s="78"/>
      <c r="E33" s="66">
        <f>Y27</f>
        <v>0.98249999999999993</v>
      </c>
      <c r="F33" s="62"/>
      <c r="G33" s="63"/>
      <c r="H33" s="63"/>
      <c r="I33" s="63"/>
      <c r="J33" s="65"/>
      <c r="K33" s="63"/>
      <c r="L33" s="63"/>
      <c r="M33" s="63"/>
      <c r="N33" s="65"/>
      <c r="O33" s="63"/>
      <c r="P33" s="63"/>
      <c r="Q33" s="63"/>
      <c r="R33" s="65"/>
      <c r="S33" s="63"/>
      <c r="T33" s="63"/>
      <c r="U33" s="63"/>
      <c r="V33" s="67">
        <v>0.99075000000000002</v>
      </c>
      <c r="W33" s="33"/>
      <c r="X33" s="33"/>
      <c r="Y33" s="31"/>
    </row>
    <row r="34" spans="1:25" ht="15" thickBot="1">
      <c r="A34" s="54"/>
      <c r="B34" s="29"/>
      <c r="C34" s="29"/>
      <c r="D34" s="29"/>
      <c r="E34" s="29"/>
      <c r="F34" s="29"/>
      <c r="G34" s="29"/>
      <c r="H34" s="30"/>
      <c r="I34" s="30"/>
      <c r="J34" s="30"/>
      <c r="K34" s="29"/>
      <c r="L34" s="30"/>
      <c r="M34" s="30"/>
      <c r="N34" s="30"/>
      <c r="O34" s="29"/>
      <c r="P34" s="30"/>
      <c r="Q34" s="30"/>
      <c r="R34" s="30"/>
      <c r="S34" s="29"/>
      <c r="T34" s="30"/>
      <c r="U34" s="30"/>
      <c r="V34" s="30"/>
      <c r="W34" s="30"/>
      <c r="X34" s="30"/>
      <c r="Y34" s="30"/>
    </row>
  </sheetData>
  <sheetProtection selectLockedCells="1" selectUnlockedCells="1"/>
  <mergeCells count="22">
    <mergeCell ref="B32:D32"/>
    <mergeCell ref="B33:D33"/>
    <mergeCell ref="A1:Y1"/>
    <mergeCell ref="A3:A4"/>
    <mergeCell ref="C3:C4"/>
    <mergeCell ref="E3:E4"/>
    <mergeCell ref="F3:F4"/>
    <mergeCell ref="A2:Y2"/>
    <mergeCell ref="G3:J3"/>
    <mergeCell ref="W3:Y3"/>
    <mergeCell ref="K3:M3"/>
    <mergeCell ref="O3:Q3"/>
    <mergeCell ref="S3:U3"/>
    <mergeCell ref="B3:B4"/>
    <mergeCell ref="D3:D4"/>
    <mergeCell ref="B11:B23"/>
    <mergeCell ref="B24:B25"/>
    <mergeCell ref="B29:D29"/>
    <mergeCell ref="B31:D31"/>
    <mergeCell ref="B28:E28"/>
    <mergeCell ref="C27:H27"/>
    <mergeCell ref="B30:D30"/>
  </mergeCells>
  <dataValidations count="1">
    <dataValidation type="date" operator="greaterThanOrEqual" allowBlank="1" showInputMessage="1" showErrorMessage="1" sqref="E5:E26" xr:uid="{00000000-0002-0000-0000-000000000000}">
      <formula1>41426</formula1>
    </dataValidation>
  </dataValidations>
  <printOptions horizontalCentered="1"/>
  <pageMargins left="0.78740157480314998" right="0.78740157480314998" top="0.98425196850393704" bottom="0.98425196850393704" header="0" footer="0"/>
  <pageSetup scale="2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Visio.Drawing.11" shapeId="1025" r:id="rId4"/>
      </mc:Fallback>
    </mc:AlternateContent>
    <mc:AlternateContent xmlns:mc="http://schemas.openxmlformats.org/markup-compatibility/2006">
      <mc:Choice Requires="x14">
        <oleObject progId="Visio.Drawing.11" shapeId="1026" r:id="rId6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Visio.Drawing.11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Y MONITOREO PGD y P</vt:lpstr>
      <vt:lpstr>'SEGUIMIENTO Y MONITOREO PGD y 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Diosile Camargo Camargo</dc:creator>
  <cp:lastModifiedBy>Alba Karina Estevez Amaya</cp:lastModifiedBy>
  <dcterms:created xsi:type="dcterms:W3CDTF">2020-03-16T21:22:04Z</dcterms:created>
  <dcterms:modified xsi:type="dcterms:W3CDTF">2021-12-21T18:13:37Z</dcterms:modified>
</cp:coreProperties>
</file>