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DEP\DADEP\Vigencia 2023\Plan de Acción Institucional 2023\"/>
    </mc:Choice>
  </mc:AlternateContent>
  <xr:revisionPtr revIDLastSave="0" documentId="13_ncr:1_{1F1E5398-1798-4EBC-99C7-FBD4B14D0318}" xr6:coauthVersionLast="47" xr6:coauthVersionMax="47" xr10:uidLastSave="{00000000-0000-0000-0000-000000000000}"/>
  <bookViews>
    <workbookView xWindow="-120" yWindow="-120" windowWidth="20730" windowHeight="11160" tabRatio="379" activeTab="1" xr2:uid="{00000000-000D-0000-FFFF-FFFF00000000}"/>
  </bookViews>
  <sheets>
    <sheet name="PORTADA" sheetId="7" r:id="rId1"/>
    <sheet name="FORMULACION 2023" sheetId="4" r:id="rId2"/>
    <sheet name="SEGUIMIENTO" sheetId="6" state="hidden" r:id="rId3"/>
  </sheets>
  <definedNames>
    <definedName name="_xlnm._FilterDatabase" localSheetId="1" hidden="1">'FORMULACION 2023'!$A$9:$IH$51</definedName>
    <definedName name="_xlnm._FilterDatabase" localSheetId="2" hidden="1">SEGUIMIENTO!$B$8:$AJ$11</definedName>
    <definedName name="_xlnm.Print_Area" localSheetId="1">'FORMULACION 2023'!$A$1:$AQ$52</definedName>
    <definedName name="_xlnm.Print_Area" localSheetId="0">PORTADA!$A$1:$I$52</definedName>
    <definedName name="_xlnm.Print_Area" localSheetId="2">SEGUIMIENTO!$A$2:$AK$16</definedName>
    <definedName name="_xlnm.Print_Titles" localSheetId="1">'FORMULACION 2023'!$1:$9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17" i="4" l="1"/>
  <c r="S48" i="4"/>
  <c r="AI10" i="4"/>
  <c r="W34" i="4" l="1"/>
  <c r="M48" i="4" l="1"/>
  <c r="L48" i="4"/>
  <c r="AF45" i="4"/>
  <c r="AF35" i="4"/>
  <c r="AF17" i="4" l="1"/>
  <c r="P48" i="4" l="1"/>
  <c r="AC38" i="4" l="1"/>
  <c r="Z45" i="4"/>
  <c r="Z43" i="4"/>
  <c r="Z35" i="4"/>
  <c r="Z34" i="4"/>
  <c r="N47" i="4" l="1"/>
  <c r="N39" i="4"/>
  <c r="N37" i="4"/>
  <c r="N34" i="4"/>
  <c r="N33" i="4"/>
  <c r="N32" i="4"/>
  <c r="N30" i="4"/>
  <c r="N26" i="4"/>
  <c r="N27" i="4"/>
  <c r="N28" i="4"/>
  <c r="N29" i="4"/>
  <c r="N25" i="4"/>
  <c r="N22" i="4"/>
  <c r="N21" i="4"/>
  <c r="N20" i="4"/>
  <c r="N19" i="4"/>
  <c r="N15" i="4"/>
  <c r="N11" i="4"/>
  <c r="N10" i="4"/>
  <c r="O21" i="4" l="1"/>
  <c r="Q21" i="4" s="1"/>
  <c r="O25" i="4"/>
  <c r="Q25" i="4" s="1"/>
  <c r="O26" i="4"/>
  <c r="Q26" i="4" s="1"/>
  <c r="O27" i="4"/>
  <c r="Q27" i="4" s="1"/>
  <c r="R27" i="4" s="1"/>
  <c r="O28" i="4"/>
  <c r="Q28" i="4" s="1"/>
  <c r="O29" i="4"/>
  <c r="Q29" i="4" s="1"/>
  <c r="O32" i="4"/>
  <c r="Q32" i="4" s="1"/>
  <c r="O33" i="4"/>
  <c r="Q33" i="4" s="1"/>
  <c r="O47" i="4"/>
  <c r="Q47" i="4" s="1"/>
  <c r="AO12" i="4"/>
  <c r="AM13" i="4"/>
  <c r="AN13" i="4"/>
  <c r="AM14" i="4"/>
  <c r="AN14" i="4"/>
  <c r="AM15" i="4"/>
  <c r="AN15" i="4"/>
  <c r="AM16" i="4"/>
  <c r="AN16" i="4"/>
  <c r="AM17" i="4"/>
  <c r="AN17" i="4"/>
  <c r="AM18" i="4"/>
  <c r="AN18" i="4"/>
  <c r="AM19" i="4"/>
  <c r="AN19" i="4"/>
  <c r="AM20" i="4"/>
  <c r="AN20" i="4"/>
  <c r="AM21" i="4"/>
  <c r="AN21" i="4"/>
  <c r="AM22" i="4"/>
  <c r="AN22" i="4"/>
  <c r="AM23" i="4"/>
  <c r="AN23" i="4"/>
  <c r="AM24" i="4"/>
  <c r="AN24" i="4"/>
  <c r="AM25" i="4"/>
  <c r="AN25" i="4"/>
  <c r="AM26" i="4"/>
  <c r="AN26" i="4"/>
  <c r="AM27" i="4"/>
  <c r="AN27" i="4"/>
  <c r="AM28" i="4"/>
  <c r="AN28" i="4"/>
  <c r="AO28" i="4" s="1"/>
  <c r="AM29" i="4"/>
  <c r="AN29" i="4"/>
  <c r="AM30" i="4"/>
  <c r="AN30" i="4"/>
  <c r="AM31" i="4"/>
  <c r="AN31" i="4"/>
  <c r="AM32" i="4"/>
  <c r="AN32" i="4"/>
  <c r="AM33" i="4"/>
  <c r="AN33" i="4"/>
  <c r="AM34" i="4"/>
  <c r="AN34" i="4"/>
  <c r="AM35" i="4"/>
  <c r="AN35" i="4"/>
  <c r="AM36" i="4"/>
  <c r="AN36" i="4"/>
  <c r="AM37" i="4"/>
  <c r="AN37" i="4"/>
  <c r="AM38" i="4"/>
  <c r="AN38" i="4"/>
  <c r="AO38" i="4" s="1"/>
  <c r="AM39" i="4"/>
  <c r="AN39" i="4"/>
  <c r="AM40" i="4"/>
  <c r="AN40" i="4"/>
  <c r="AO40" i="4" s="1"/>
  <c r="AM41" i="4"/>
  <c r="AN41" i="4"/>
  <c r="AM42" i="4"/>
  <c r="AN42" i="4"/>
  <c r="AM43" i="4"/>
  <c r="AN43" i="4"/>
  <c r="AM44" i="4"/>
  <c r="AN44" i="4"/>
  <c r="AM45" i="4"/>
  <c r="AN45" i="4"/>
  <c r="AM46" i="4"/>
  <c r="AN46" i="4"/>
  <c r="AO46" i="4" s="1"/>
  <c r="AM47" i="4"/>
  <c r="AN47" i="4"/>
  <c r="AN10" i="4"/>
  <c r="AM10" i="4"/>
  <c r="AJ11" i="4"/>
  <c r="AK11" i="4"/>
  <c r="AJ12" i="4"/>
  <c r="AK12" i="4"/>
  <c r="AL12" i="4" s="1"/>
  <c r="AJ13" i="4"/>
  <c r="AK13" i="4"/>
  <c r="AJ14" i="4"/>
  <c r="AK14" i="4"/>
  <c r="AJ15" i="4"/>
  <c r="AK15" i="4"/>
  <c r="AJ16" i="4"/>
  <c r="AK16" i="4"/>
  <c r="AJ17" i="4"/>
  <c r="AJ18" i="4"/>
  <c r="AK18" i="4"/>
  <c r="AJ19" i="4"/>
  <c r="AK19" i="4"/>
  <c r="AJ20" i="4"/>
  <c r="AK20" i="4"/>
  <c r="AJ21" i="4"/>
  <c r="AK21" i="4"/>
  <c r="AJ22" i="4"/>
  <c r="AK22" i="4"/>
  <c r="AJ23" i="4"/>
  <c r="AK23" i="4"/>
  <c r="AJ24" i="4"/>
  <c r="AK24" i="4"/>
  <c r="AJ25" i="4"/>
  <c r="AK25" i="4"/>
  <c r="AJ26" i="4"/>
  <c r="AK26" i="4"/>
  <c r="AJ27" i="4"/>
  <c r="AK27" i="4"/>
  <c r="AJ28" i="4"/>
  <c r="AK28" i="4"/>
  <c r="AJ29" i="4"/>
  <c r="AK29" i="4"/>
  <c r="AJ30" i="4"/>
  <c r="AK30" i="4"/>
  <c r="AJ31" i="4"/>
  <c r="AK31" i="4"/>
  <c r="AJ32" i="4"/>
  <c r="AK32" i="4"/>
  <c r="AJ33" i="4"/>
  <c r="AK33" i="4"/>
  <c r="AJ34" i="4"/>
  <c r="AK34" i="4"/>
  <c r="AJ35" i="4"/>
  <c r="AK35" i="4"/>
  <c r="AJ36" i="4"/>
  <c r="AK36" i="4"/>
  <c r="AJ37" i="4"/>
  <c r="AK37" i="4"/>
  <c r="AJ38" i="4"/>
  <c r="AK38" i="4"/>
  <c r="AJ39" i="4"/>
  <c r="AK39" i="4"/>
  <c r="AJ40" i="4"/>
  <c r="AK40" i="4"/>
  <c r="AJ41" i="4"/>
  <c r="AK41" i="4"/>
  <c r="AL41" i="4" s="1"/>
  <c r="AJ42" i="4"/>
  <c r="AK42" i="4"/>
  <c r="AJ43" i="4"/>
  <c r="AK43" i="4"/>
  <c r="AJ44" i="4"/>
  <c r="AK44" i="4"/>
  <c r="AJ45" i="4"/>
  <c r="AK45" i="4"/>
  <c r="AJ46" i="4"/>
  <c r="AK46" i="4"/>
  <c r="AJ47" i="4"/>
  <c r="AK47" i="4"/>
  <c r="AK10" i="4"/>
  <c r="AJ10" i="4"/>
  <c r="AI11" i="4"/>
  <c r="AI12" i="4"/>
  <c r="AI13" i="4"/>
  <c r="AI14" i="4"/>
  <c r="AI15" i="4"/>
  <c r="AI16" i="4"/>
  <c r="AI18" i="4"/>
  <c r="AI19" i="4"/>
  <c r="AI20" i="4"/>
  <c r="AI21" i="4"/>
  <c r="AI22" i="4"/>
  <c r="AI23" i="4"/>
  <c r="AI24" i="4"/>
  <c r="AI25" i="4"/>
  <c r="AI26" i="4"/>
  <c r="AI27" i="4"/>
  <c r="AI28" i="4"/>
  <c r="AI29" i="4"/>
  <c r="AI30" i="4"/>
  <c r="AI31" i="4"/>
  <c r="AI32" i="4"/>
  <c r="AI33" i="4"/>
  <c r="AI34" i="4"/>
  <c r="AI36" i="4"/>
  <c r="AI37" i="4"/>
  <c r="AI39" i="4"/>
  <c r="AI40" i="4"/>
  <c r="AI41" i="4"/>
  <c r="AI42" i="4"/>
  <c r="AI43" i="4"/>
  <c r="AI44" i="4"/>
  <c r="AI45" i="4"/>
  <c r="AI46" i="4"/>
  <c r="AI47" i="4"/>
  <c r="AF11" i="4"/>
  <c r="AF12" i="4"/>
  <c r="AF13" i="4"/>
  <c r="AF14" i="4"/>
  <c r="AF15" i="4"/>
  <c r="AF16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6" i="4"/>
  <c r="AF37" i="4"/>
  <c r="AF38" i="4"/>
  <c r="AF39" i="4"/>
  <c r="AF40" i="4"/>
  <c r="AF41" i="4"/>
  <c r="AF42" i="4"/>
  <c r="AF43" i="4"/>
  <c r="AF44" i="4"/>
  <c r="AF46" i="4"/>
  <c r="AF47" i="4"/>
  <c r="AF10" i="4"/>
  <c r="AC11" i="4"/>
  <c r="AC12" i="4"/>
  <c r="AC10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9" i="4"/>
  <c r="AC40" i="4"/>
  <c r="AC41" i="4"/>
  <c r="AC42" i="4"/>
  <c r="AC43" i="4"/>
  <c r="AC44" i="4"/>
  <c r="AC45" i="4"/>
  <c r="AC46" i="4"/>
  <c r="AC47" i="4"/>
  <c r="AC13" i="4"/>
  <c r="AL16" i="4" l="1"/>
  <c r="AO44" i="4"/>
  <c r="AO22" i="4"/>
  <c r="AO20" i="4"/>
  <c r="AO18" i="4"/>
  <c r="AO30" i="4"/>
  <c r="AO26" i="4"/>
  <c r="AO24" i="4"/>
  <c r="AL45" i="4"/>
  <c r="AL43" i="4"/>
  <c r="AO16" i="4"/>
  <c r="AL25" i="4"/>
  <c r="AL23" i="4"/>
  <c r="AL21" i="4"/>
  <c r="AL19" i="4"/>
  <c r="AL17" i="4"/>
  <c r="AM11" i="4"/>
  <c r="AO17" i="4"/>
  <c r="AO15" i="4"/>
  <c r="AO13" i="4"/>
  <c r="AO10" i="4"/>
  <c r="AL10" i="4"/>
  <c r="AL40" i="4"/>
  <c r="AL32" i="4"/>
  <c r="AL28" i="4"/>
  <c r="AL24" i="4"/>
  <c r="AO47" i="4"/>
  <c r="AO45" i="4"/>
  <c r="AO43" i="4"/>
  <c r="AO41" i="4"/>
  <c r="AO37" i="4"/>
  <c r="AO35" i="4"/>
  <c r="AO33" i="4"/>
  <c r="AO31" i="4"/>
  <c r="AO29" i="4"/>
  <c r="AO27" i="4"/>
  <c r="AO25" i="4"/>
  <c r="AO23" i="4"/>
  <c r="AL33" i="4"/>
  <c r="AL37" i="4"/>
  <c r="AL35" i="4"/>
  <c r="AL29" i="4"/>
  <c r="AL27" i="4"/>
  <c r="AL20" i="4"/>
  <c r="AL15" i="4"/>
  <c r="AL13" i="4"/>
  <c r="AO36" i="4"/>
  <c r="AO21" i="4"/>
  <c r="AO19" i="4"/>
  <c r="AO14" i="4"/>
  <c r="AL34" i="4"/>
  <c r="AO42" i="4"/>
  <c r="AL36" i="4"/>
  <c r="AL44" i="4"/>
  <c r="AL42" i="4"/>
  <c r="AO39" i="4"/>
  <c r="AO34" i="4"/>
  <c r="AO32" i="4"/>
  <c r="AL26" i="4"/>
  <c r="AL46" i="4"/>
  <c r="AL38" i="4"/>
  <c r="AL30" i="4"/>
  <c r="AL47" i="4"/>
  <c r="AL39" i="4"/>
  <c r="AL31" i="4"/>
  <c r="AL22" i="4"/>
  <c r="AL18" i="4"/>
  <c r="AL14" i="4"/>
  <c r="AN11" i="4"/>
  <c r="AO11" i="4" s="1"/>
  <c r="AL11" i="4"/>
  <c r="Z24" i="4"/>
  <c r="Z23" i="4"/>
  <c r="Z22" i="4"/>
  <c r="Z21" i="4"/>
  <c r="Z17" i="4"/>
  <c r="Z42" i="4"/>
  <c r="Z47" i="4"/>
  <c r="Z46" i="4"/>
  <c r="Z44" i="4"/>
  <c r="Z41" i="4"/>
  <c r="Z40" i="4"/>
  <c r="Z39" i="4"/>
  <c r="Z38" i="4"/>
  <c r="Z37" i="4"/>
  <c r="Z36" i="4"/>
  <c r="Z33" i="4"/>
  <c r="Z32" i="4"/>
  <c r="Z31" i="4"/>
  <c r="Z30" i="4"/>
  <c r="Z29" i="4"/>
  <c r="Z28" i="4"/>
  <c r="Z27" i="4"/>
  <c r="Z26" i="4"/>
  <c r="Z25" i="4"/>
  <c r="Z20" i="4"/>
  <c r="Z19" i="4"/>
  <c r="Z18" i="4"/>
  <c r="Z16" i="4"/>
  <c r="Z15" i="4"/>
  <c r="Z14" i="4"/>
  <c r="Z13" i="4"/>
  <c r="Z12" i="4"/>
  <c r="Z11" i="4"/>
  <c r="Z10" i="4"/>
  <c r="R47" i="4"/>
  <c r="R33" i="4"/>
  <c r="R32" i="4"/>
  <c r="R29" i="4"/>
  <c r="R28" i="4"/>
  <c r="R26" i="4"/>
  <c r="R25" i="4"/>
  <c r="R21" i="4"/>
  <c r="N46" i="4"/>
  <c r="O46" i="4" s="1"/>
  <c r="N45" i="4"/>
  <c r="O45" i="4" s="1"/>
  <c r="N44" i="4"/>
  <c r="O44" i="4" s="1"/>
  <c r="N43" i="4"/>
  <c r="O43" i="4" s="1"/>
  <c r="N42" i="4"/>
  <c r="O42" i="4" s="1"/>
  <c r="N41" i="4"/>
  <c r="O41" i="4" s="1"/>
  <c r="N40" i="4"/>
  <c r="O40" i="4" s="1"/>
  <c r="O39" i="4"/>
  <c r="N38" i="4"/>
  <c r="O38" i="4" s="1"/>
  <c r="O37" i="4"/>
  <c r="N36" i="4"/>
  <c r="O36" i="4" s="1"/>
  <c r="N35" i="4"/>
  <c r="O35" i="4" s="1"/>
  <c r="O34" i="4"/>
  <c r="N31" i="4"/>
  <c r="O31" i="4" s="1"/>
  <c r="O30" i="4"/>
  <c r="N24" i="4"/>
  <c r="O24" i="4" s="1"/>
  <c r="N23" i="4"/>
  <c r="O23" i="4" s="1"/>
  <c r="O22" i="4"/>
  <c r="O20" i="4"/>
  <c r="O19" i="4"/>
  <c r="N18" i="4"/>
  <c r="O18" i="4" s="1"/>
  <c r="N17" i="4"/>
  <c r="O17" i="4" s="1"/>
  <c r="N16" i="4"/>
  <c r="O16" i="4" s="1"/>
  <c r="O15" i="4"/>
  <c r="N14" i="4"/>
  <c r="O14" i="4" s="1"/>
  <c r="N13" i="4"/>
  <c r="O13" i="4" s="1"/>
  <c r="N12" i="4"/>
  <c r="O11" i="4"/>
  <c r="O10" i="4"/>
  <c r="O12" i="4" l="1"/>
  <c r="N48" i="4"/>
  <c r="O48" i="4"/>
  <c r="Q12" i="4"/>
  <c r="R12" i="4" s="1"/>
  <c r="Q20" i="4"/>
  <c r="Q30" i="4"/>
  <c r="R30" i="4" s="1"/>
  <c r="T30" i="4" s="1"/>
  <c r="Q40" i="4"/>
  <c r="R40" i="4" s="1"/>
  <c r="T25" i="4"/>
  <c r="U25" i="4" s="1"/>
  <c r="V25" i="4" s="1"/>
  <c r="T29" i="4"/>
  <c r="U29" i="4" s="1"/>
  <c r="V29" i="4" s="1"/>
  <c r="Q17" i="4"/>
  <c r="R17" i="4" s="1"/>
  <c r="Q22" i="4"/>
  <c r="R22" i="4" s="1"/>
  <c r="Q37" i="4"/>
  <c r="R37" i="4" s="1"/>
  <c r="Q45" i="4"/>
  <c r="R45" i="4" s="1"/>
  <c r="Q10" i="4"/>
  <c r="R10" i="4" s="1"/>
  <c r="Q14" i="4"/>
  <c r="R14" i="4" s="1"/>
  <c r="Q18" i="4"/>
  <c r="R18" i="4" s="1"/>
  <c r="Q23" i="4"/>
  <c r="R23" i="4" s="1"/>
  <c r="Q34" i="4"/>
  <c r="R34" i="4" s="1"/>
  <c r="Q38" i="4"/>
  <c r="R38" i="4" s="1"/>
  <c r="Q42" i="4"/>
  <c r="R42" i="4" s="1"/>
  <c r="Q46" i="4"/>
  <c r="R46" i="4" s="1"/>
  <c r="T33" i="4"/>
  <c r="U33" i="4" s="1"/>
  <c r="V33" i="4" s="1"/>
  <c r="Q16" i="4"/>
  <c r="R16" i="4" s="1"/>
  <c r="Q36" i="4"/>
  <c r="R36" i="4" s="1"/>
  <c r="Q44" i="4"/>
  <c r="R44" i="4" s="1"/>
  <c r="Q13" i="4"/>
  <c r="R13" i="4" s="1"/>
  <c r="Q31" i="4"/>
  <c r="R31" i="4" s="1"/>
  <c r="Q41" i="4"/>
  <c r="R41" i="4" s="1"/>
  <c r="T26" i="4"/>
  <c r="U26" i="4" s="1"/>
  <c r="V26" i="4" s="1"/>
  <c r="T32" i="4"/>
  <c r="U32" i="4" s="1"/>
  <c r="V32" i="4" s="1"/>
  <c r="Q11" i="4"/>
  <c r="R11" i="4" s="1"/>
  <c r="Q15" i="4"/>
  <c r="R15" i="4" s="1"/>
  <c r="Q19" i="4"/>
  <c r="R19" i="4" s="1"/>
  <c r="Q24" i="4"/>
  <c r="R24" i="4" s="1"/>
  <c r="Q35" i="4"/>
  <c r="R35" i="4" s="1"/>
  <c r="Q39" i="4"/>
  <c r="R39" i="4" s="1"/>
  <c r="Q43" i="4"/>
  <c r="R43" i="4" s="1"/>
  <c r="T21" i="4"/>
  <c r="U21" i="4" s="1"/>
  <c r="V21" i="4" s="1"/>
  <c r="T28" i="4"/>
  <c r="U28" i="4" s="1"/>
  <c r="W28" i="4" s="1"/>
  <c r="T47" i="4"/>
  <c r="U47" i="4" s="1"/>
  <c r="W47" i="4" s="1"/>
  <c r="Y10" i="6"/>
  <c r="T10" i="6"/>
  <c r="O10" i="6"/>
  <c r="R20" i="4" l="1"/>
  <c r="R48" i="4" s="1"/>
  <c r="Q48" i="4"/>
  <c r="T24" i="4"/>
  <c r="U24" i="4" s="1"/>
  <c r="W24" i="4" s="1"/>
  <c r="T14" i="4"/>
  <c r="U14" i="4" s="1"/>
  <c r="W14" i="4" s="1"/>
  <c r="T22" i="4"/>
  <c r="U22" i="4" s="1"/>
  <c r="W22" i="4" s="1"/>
  <c r="T44" i="4"/>
  <c r="U44" i="4" s="1"/>
  <c r="W44" i="4" s="1"/>
  <c r="T10" i="4"/>
  <c r="T39" i="4"/>
  <c r="U39" i="4" s="1"/>
  <c r="V39" i="4" s="1"/>
  <c r="T15" i="4"/>
  <c r="U15" i="4" s="1"/>
  <c r="V15" i="4" s="1"/>
  <c r="T41" i="4"/>
  <c r="U41" i="4" s="1"/>
  <c r="W41" i="4" s="1"/>
  <c r="T36" i="4"/>
  <c r="U36" i="4" s="1"/>
  <c r="W36" i="4" s="1"/>
  <c r="T46" i="4"/>
  <c r="U46" i="4" s="1"/>
  <c r="W46" i="4" s="1"/>
  <c r="T23" i="4"/>
  <c r="U23" i="4" s="1"/>
  <c r="W23" i="4" s="1"/>
  <c r="T45" i="4"/>
  <c r="U45" i="4" s="1"/>
  <c r="W45" i="4" s="1"/>
  <c r="T20" i="4"/>
  <c r="U20" i="4" s="1"/>
  <c r="V20" i="4" s="1"/>
  <c r="T13" i="4"/>
  <c r="U13" i="4" s="1"/>
  <c r="W13" i="4" s="1"/>
  <c r="T38" i="4"/>
  <c r="U38" i="4" s="1"/>
  <c r="W38" i="4" s="1"/>
  <c r="T40" i="4"/>
  <c r="U40" i="4" s="1"/>
  <c r="W40" i="4" s="1"/>
  <c r="T43" i="4"/>
  <c r="U43" i="4" s="1"/>
  <c r="W43" i="4" s="1"/>
  <c r="T19" i="4"/>
  <c r="U19" i="4" s="1"/>
  <c r="W19" i="4" s="1"/>
  <c r="T34" i="4"/>
  <c r="U34" i="4" s="1"/>
  <c r="V34" i="4" s="1"/>
  <c r="T17" i="4"/>
  <c r="U17" i="4" s="1"/>
  <c r="W17" i="4" s="1"/>
  <c r="U30" i="4"/>
  <c r="V30" i="4" s="1"/>
  <c r="T35" i="4"/>
  <c r="U35" i="4" s="1"/>
  <c r="W35" i="4" s="1"/>
  <c r="T11" i="4"/>
  <c r="U11" i="4" s="1"/>
  <c r="V11" i="4" s="1"/>
  <c r="T31" i="4"/>
  <c r="U31" i="4" s="1"/>
  <c r="W31" i="4" s="1"/>
  <c r="T16" i="4"/>
  <c r="U16" i="4" s="1"/>
  <c r="W16" i="4" s="1"/>
  <c r="T42" i="4"/>
  <c r="U42" i="4" s="1"/>
  <c r="W42" i="4" s="1"/>
  <c r="T18" i="4"/>
  <c r="U18" i="4" s="1"/>
  <c r="W18" i="4" s="1"/>
  <c r="T37" i="4"/>
  <c r="U37" i="4" s="1"/>
  <c r="V37" i="4" s="1"/>
  <c r="T12" i="4"/>
  <c r="U12" i="4" s="1"/>
  <c r="W12" i="4" s="1"/>
  <c r="AG61" i="6"/>
  <c r="AG60" i="6"/>
  <c r="AG59" i="6"/>
  <c r="AG58" i="6"/>
  <c r="AG57" i="6"/>
  <c r="AG56" i="6"/>
  <c r="AG55" i="6"/>
  <c r="AG54" i="6"/>
  <c r="AG53" i="6"/>
  <c r="AG52" i="6"/>
  <c r="AG51" i="6"/>
  <c r="AG50" i="6"/>
  <c r="AG49" i="6"/>
  <c r="AG48" i="6"/>
  <c r="AG47" i="6"/>
  <c r="AG46" i="6"/>
  <c r="AG45" i="6"/>
  <c r="AG44" i="6"/>
  <c r="AG43" i="6"/>
  <c r="AG42" i="6"/>
  <c r="AG41" i="6"/>
  <c r="AG40" i="6"/>
  <c r="AG39" i="6"/>
  <c r="AG38" i="6"/>
  <c r="AG37" i="6"/>
  <c r="AG36" i="6"/>
  <c r="AG35" i="6"/>
  <c r="AG34" i="6"/>
  <c r="AG33" i="6"/>
  <c r="AG32" i="6"/>
  <c r="AG31" i="6"/>
  <c r="AG30" i="6"/>
  <c r="AG29" i="6"/>
  <c r="AG28" i="6"/>
  <c r="AG27" i="6"/>
  <c r="AG26" i="6"/>
  <c r="AG25" i="6"/>
  <c r="AG24" i="6"/>
  <c r="AG23" i="6"/>
  <c r="AG22" i="6"/>
  <c r="AG21" i="6"/>
  <c r="AG20" i="6"/>
  <c r="AG19" i="6"/>
  <c r="AG18" i="6"/>
  <c r="AG17" i="6"/>
  <c r="AG16" i="6"/>
  <c r="AG15" i="6"/>
  <c r="AG14" i="6"/>
  <c r="AG13" i="6"/>
  <c r="AG12" i="6"/>
  <c r="AG11" i="6"/>
  <c r="AG10" i="6"/>
  <c r="AH10" i="6" s="1"/>
  <c r="U27" i="4"/>
  <c r="V27" i="4" s="1"/>
  <c r="W48" i="4" l="1"/>
  <c r="T48" i="4"/>
  <c r="U10" i="4"/>
  <c r="V10" i="4" s="1"/>
  <c r="V48" i="4" s="1"/>
  <c r="U48" i="4" l="1"/>
</calcChain>
</file>

<file path=xl/sharedStrings.xml><?xml version="1.0" encoding="utf-8"?>
<sst xmlns="http://schemas.openxmlformats.org/spreadsheetml/2006/main" count="274" uniqueCount="195">
  <si>
    <t>Proyecto de Inversión</t>
  </si>
  <si>
    <t>Proceso</t>
  </si>
  <si>
    <t>Nombre Objetivo Estratégico</t>
  </si>
  <si>
    <t>Estrategia</t>
  </si>
  <si>
    <t xml:space="preserve">Código </t>
  </si>
  <si>
    <t>Versión</t>
  </si>
  <si>
    <t>Vigencia desde</t>
  </si>
  <si>
    <t>127-FORDE-32</t>
  </si>
  <si>
    <t>Producto del plan de acción institucional</t>
  </si>
  <si>
    <t>Meta/Actividad Proyecto de Inversión</t>
  </si>
  <si>
    <t>Fecha de Inicio del Producto</t>
  </si>
  <si>
    <t>Fecha de Finalización del Producto</t>
  </si>
  <si>
    <t>Actividad</t>
  </si>
  <si>
    <t>Avance Programado</t>
  </si>
  <si>
    <t>Avance Ejecutado</t>
  </si>
  <si>
    <t>% de Avance</t>
  </si>
  <si>
    <t>Evidencias Programadas</t>
  </si>
  <si>
    <t>Avance Cualitativo</t>
  </si>
  <si>
    <t>I Seguimiento (Enero -  Marzo)</t>
  </si>
  <si>
    <t>II Seguimiento (Abril - Junio)</t>
  </si>
  <si>
    <t>III Seguimiento (Julio -  Septiembre)</t>
  </si>
  <si>
    <t>Consolidado Año</t>
  </si>
  <si>
    <t>Producto Entregado</t>
  </si>
  <si>
    <t>Avance Cualitativo Final</t>
  </si>
  <si>
    <t>Dependencia  Responsable de la Actividad</t>
  </si>
  <si>
    <r>
      <t>PROCESO:</t>
    </r>
    <r>
      <rPr>
        <sz val="11"/>
        <color indexed="9"/>
        <rFont val="Museo Sans 300"/>
        <family val="3"/>
      </rPr>
      <t xml:space="preserve"> DIRECCIONAMIENTO ESTRATÉGICO</t>
    </r>
  </si>
  <si>
    <t>IV Seguimiento (Octubre -  Diciembre)</t>
  </si>
  <si>
    <t>Realizar el 100% del diseño, formulación, estructuración e implementación de la Escuela de espacio público.</t>
  </si>
  <si>
    <t>Plataforma WEB</t>
  </si>
  <si>
    <t>Tareas Desarrolladas / Tareas Programadas</t>
  </si>
  <si>
    <t>Indicador de Avance de la actividad</t>
  </si>
  <si>
    <t>Diseñar e implementar la plataforma Web de la Escuela del Espacio Público</t>
  </si>
  <si>
    <t>Porcentaje de Activida Acumulado</t>
  </si>
  <si>
    <t>Avance Actividad Acumulado</t>
  </si>
  <si>
    <t>Oficina de Sistemas/ SAI</t>
  </si>
  <si>
    <t>7838 – Fortalecimiento de la sostenibilidad y defensa del patrimonio inmobiliario distrital y el espacio público a cargo del DADEP en Bogotá</t>
  </si>
  <si>
    <t>1. Realizar el 100% del diseño, formulación y estructuración de la Escuela de espacio público</t>
  </si>
  <si>
    <t>Escuela de Espacio Público Implementada</t>
  </si>
  <si>
    <t>Defensa del Patrimonio Inmobiliario Distrital</t>
  </si>
  <si>
    <t>3. Mejorar la coordinación interinstitucional con todas las entidades que tienen competencia en materia de espacio público, así como la comunicación con los grupos de interés y de valor.</t>
  </si>
  <si>
    <t>Cultura Ciudadana
Gestión del conocimiento
Gestión social</t>
  </si>
  <si>
    <t>1.  	Contribuir al incremento del uso, goce y disfrute del patrimonio inmobiliario distrital y el espacio público, con acceso universal a la ciudadanía</t>
  </si>
  <si>
    <t>Alianza público, privada y comunitaria</t>
  </si>
  <si>
    <t>Alianza público, privada y comunitaria
Gestión social</t>
  </si>
  <si>
    <t xml:space="preserve">Espacio Público 
Recuperado </t>
  </si>
  <si>
    <t>2. Realizar el 100% de las actividades necesarias para la administración, defensa y recuperación del patrimonio inmobiliario distrital y el espacio público a cargo del DADEP</t>
  </si>
  <si>
    <t>Portal Inmobiliario</t>
  </si>
  <si>
    <t>Administración del Patrimonio Inmobiliario Distrital</t>
  </si>
  <si>
    <t>Administración Directa de los inmubles a cargo del DADEP</t>
  </si>
  <si>
    <t>Adelantar las acciones necesarias para la administración directa relacionada con servicios públicos, administraciones de P.H., mantenimientos, entre otros</t>
  </si>
  <si>
    <t>3. Gestionar el 100% de las iniciativas públicas y/o privadas para la administración del patrimonio inmobiliario distrital y el espacio público</t>
  </si>
  <si>
    <t>4. Realizar el 100% de los diagnósticos de los Espacios Públicos objetos de defensa, administración y sostenibilidad del patrimonio inmobiliario distrital a cargo del DADEP</t>
  </si>
  <si>
    <t>Gestión del conocimiento</t>
  </si>
  <si>
    <t>Inventario General de Espacio público y Bienes Fiscales</t>
  </si>
  <si>
    <t>7861 – Implementación de la Política de Espacio Público para la generación de más y mejores áreas para encuentro, cuidado y disfrute en Bogotá</t>
  </si>
  <si>
    <t>Informe de actualización cartográfica y alfanumérica</t>
  </si>
  <si>
    <t>Documentos Técnicos</t>
  </si>
  <si>
    <t>Elaborar los documentos técnicos</t>
  </si>
  <si>
    <t>Administración y Gestión del Observatorio y la Política del Espacio Público de Bogotá</t>
  </si>
  <si>
    <t>2. Aumentar  la oferta cuantitativa, cualitativa y la equidad territorial del patrimonio inmobiliario distrital y el espacio público.</t>
  </si>
  <si>
    <t>Gestión del conocimiento
Madurez Tecnológica</t>
  </si>
  <si>
    <t>Cultura Ciudadana
Gestión del conocimiento</t>
  </si>
  <si>
    <t>Subdirección de Registro Inmobiliario</t>
  </si>
  <si>
    <t>Informe FURAG</t>
  </si>
  <si>
    <t xml:space="preserve">Plan Estratégico de Comunicaciones </t>
  </si>
  <si>
    <t>1. Gestionar el 100 % del plan de sostenibilidad de MIPG en el marco de la normatividad legal vigente y los lineamientos expedidos por la Administración Distrital</t>
  </si>
  <si>
    <t>1. Realizar el 100% de la actualización cartográfica y los documentos normativos y legales de los predios constitutivos del Espacio Público Distrital en el sistema de información, garantizando su interoperabilidad</t>
  </si>
  <si>
    <t>2. Elaborar el 100% de los documentos técnicos derivados de la identificación jurídica, urbanistica o catastral para la titulación y saneamiento de bienes públicos</t>
  </si>
  <si>
    <t>3. Elaborar 12 documentos de investigación derivados de la batería de Indicadores de la Política Pública Distrital de Espacio Público y el Observatorio de espacio público</t>
  </si>
  <si>
    <t>Sistema de Gestión del DADEP</t>
  </si>
  <si>
    <t>7862 – Fortalecimiento de la gestión y desempeño institucional del DADEP, para un mejor servicio a la ciudadania en Bogota</t>
  </si>
  <si>
    <t>Direccionamiento Estratégico</t>
  </si>
  <si>
    <t>4. Fortalecer la capacidad institucional en el marco del Modelo Integrado de Planeación y Gestión, bajo los enfoques de una gestión orientada a resultados, la eficiencia en el manejo de recursos, la transparencia, el gobierno abierto y la participación de los grupos de interés.</t>
  </si>
  <si>
    <t>Oficina Asesora de Planeación</t>
  </si>
  <si>
    <t>Gestión social
Innovación administrativa</t>
  </si>
  <si>
    <t>Plan anual de Auditoría por procesos</t>
  </si>
  <si>
    <t>2. Adelantar el 100 % de las actividades programadas en el plan anual de auditoría, relacionadas con el Sistema de Control Interno y en articulación con la séptima dimensión</t>
  </si>
  <si>
    <t>Control y Verificación</t>
  </si>
  <si>
    <t>Oficina de Control Interno</t>
  </si>
  <si>
    <t>Sistema Gestión Ambiental de la Defensoría del Espacio Publico</t>
  </si>
  <si>
    <t xml:space="preserve"> Estrategia de Atención a la ciudadanía</t>
  </si>
  <si>
    <t>3. Cumplir con el 100 % de las actividades de apoyo administrativo, financiero, ambiental, documental, archivo y de control disciplinario que fueron identificadas en el plan de trabajo para el año</t>
  </si>
  <si>
    <t>4. Desarrollar el 100 % de las actividades requeridas para el mejoramiento de la infraestructura física, dotacional y administrativa priorizadas en el diagnóstico de mantenimiento anual realizado</t>
  </si>
  <si>
    <t>7876 – Fortalecimiento de las TIC como componente estratégico institucional del DADEP en Bogotá D.C.</t>
  </si>
  <si>
    <t>1. Establecer una (1)  Oficina de gestión de Proyectos Táctica</t>
  </si>
  <si>
    <t>2. Establecer el 100% de los procesos, políticas y guías que rigen la gobernabilidad de las TIC  basados en buenas prácticas</t>
  </si>
  <si>
    <t>3. Mantener el 90% de disponibilidad en los servicios críticos de la Entidad</t>
  </si>
  <si>
    <t>4. Prestar el 100% de los servicios de asesoría y consultoría a los proyectos e iniciativas que se apalacan en el uso de la tecnología de la entidad</t>
  </si>
  <si>
    <t>Gestión de la información y la técnología</t>
  </si>
  <si>
    <t>Madurez tecnológica</t>
  </si>
  <si>
    <t>Gestión del Talento Humano</t>
  </si>
  <si>
    <t>Direccionamiento Estratégico
Verificación y mejoramiento continuo</t>
  </si>
  <si>
    <t>Gestión de Recursos</t>
  </si>
  <si>
    <t>2. Realizar el 100% de acciones para el diseño, actualización, implementación, divulgación y seguimiento de instrumentos de planeación y gestión de la OAJ</t>
  </si>
  <si>
    <t>3. Garantizar el 100% de la contratación del talento humano necesario para atender los ejes funcionales de la OAJ</t>
  </si>
  <si>
    <t>4. Desarrollar un (1) programa de gestión del conocimiento jurídico basado en la herramienta de unificación conceptual, actualización  y consulta</t>
  </si>
  <si>
    <t>5. Implementar una (1) mesa de ayuda jurídica a las áreas misionales</t>
  </si>
  <si>
    <t>Gestión Jurídica</t>
  </si>
  <si>
    <t>Gestión del conocimiento
Fortalecimiento de la Gestión jurídica</t>
  </si>
  <si>
    <t>Fortalecimiento de la Gestión jurídica
Innovación administrativa</t>
  </si>
  <si>
    <t>Gestión del conocimiento
Innovación administrativa</t>
  </si>
  <si>
    <t>127-PPPDE-14</t>
  </si>
  <si>
    <r>
      <rPr>
        <sz val="11"/>
        <color theme="0"/>
        <rFont val="Museo Sans Condensed"/>
      </rPr>
      <t>PROCESO:</t>
    </r>
    <r>
      <rPr>
        <sz val="11"/>
        <color indexed="9"/>
        <rFont val="Museo Sans Condensed"/>
      </rPr>
      <t xml:space="preserve"> </t>
    </r>
    <r>
      <rPr>
        <b/>
        <sz val="11"/>
        <color rgb="FFFFFFFF"/>
        <rFont val="Museo Sans Condensed"/>
      </rPr>
      <t>DIRECCIONAMIENTO ESTRATÉGICO</t>
    </r>
  </si>
  <si>
    <r>
      <rPr>
        <sz val="11"/>
        <color theme="0"/>
        <rFont val="Museo Sans Condensed"/>
      </rPr>
      <t xml:space="preserve">PROCESO Y/O DOCUMENTO: </t>
    </r>
    <r>
      <rPr>
        <b/>
        <sz val="11"/>
        <color theme="0"/>
        <rFont val="Museo Sans Condensed"/>
      </rPr>
      <t>PLANEACIÓN Y GESTIÓN INSTITUCIONAL</t>
    </r>
  </si>
  <si>
    <t>Desarrollar la implementación de la Escuela del Espacio Público</t>
  </si>
  <si>
    <t>Intervenciones y acciones interinstitucionales de recuperación de espacio público ocupado indebidamente</t>
  </si>
  <si>
    <t>Operación del Portal Inmobiliario</t>
  </si>
  <si>
    <t>Informe de gestión y avance de inciciativas públicas y privadas</t>
  </si>
  <si>
    <t>Liquidaciones de los instrumentos de entrega</t>
  </si>
  <si>
    <t>Generar productos de nuevo conocimiento mediante el observatorio de Espacio Público</t>
  </si>
  <si>
    <t>Relizar la divulgación y apropiación social de los productos de nuevo conocimiento realizados por el Observatorio del Espacio Público</t>
  </si>
  <si>
    <t>Coordinar la implementación de la política Distrital de Espacio Público</t>
  </si>
  <si>
    <t>Formatos de  informes finales de los proyectos de investigación</t>
  </si>
  <si>
    <t>Formato ficha de eventos realizados</t>
  </si>
  <si>
    <t>Informes de coordinación y seguimiento al avance de la implementación de la PPDEP</t>
  </si>
  <si>
    <t>Proceso de Gestión Juridica actualizado e implementado</t>
  </si>
  <si>
    <t>Fortalecer la gestión contractual institucional</t>
  </si>
  <si>
    <t>Gestión contractual fortalecida</t>
  </si>
  <si>
    <t>Establecer un esquema integral que permita la eficiencia en la gestión de defensa judicial y extrajudicial del DADEP</t>
  </si>
  <si>
    <t>plan de acción de seguimiento a la gestión de defensa judicial</t>
  </si>
  <si>
    <t xml:space="preserve"> Mesa de Ayuda Jurídica del DADEP</t>
  </si>
  <si>
    <t>Informes Contables, Financieros y Presupuestales</t>
  </si>
  <si>
    <t>Gestionar los procesos Contables, financieros y presupuestales del DADEP</t>
  </si>
  <si>
    <t>Presentar un informe consolidado de los sistemas de información SIDEP-SIGDEP</t>
  </si>
  <si>
    <t>Subdirección de Gestión Inmobiliaria y de Espacio Público.</t>
  </si>
  <si>
    <t>Oficina de Tecnologías de la Información y las Comunicaciones</t>
  </si>
  <si>
    <t>Oficina Asesora de Comunicaciones</t>
  </si>
  <si>
    <t>Subdirección de Gestión Corporativa</t>
  </si>
  <si>
    <t>Intervenciones y acciones interinstitucionales de espacio público</t>
  </si>
  <si>
    <t>Realizar documento de seguimiento trimestral al estado de  estudio y análisis de los instrumentos a celebrar y del seguimiento de los instrumentos vigentes</t>
  </si>
  <si>
    <t>Modificar el Marco Normativo de Aprovechamiento Económico del Espacio Público</t>
  </si>
  <si>
    <t>Implementar la Estrategia Bogotá a Cielo Abierto - BACA 2.0</t>
  </si>
  <si>
    <t>Generar actividades de promoción de los Instrumentos de entrega en administración</t>
  </si>
  <si>
    <t>Estarategia Bogotá a Cielo Abierto 2.0</t>
  </si>
  <si>
    <t xml:space="preserve"> Marco Regulatorio del Aprovechamiento Económico del Espacio Público en el Distrito Capital de Bogotá Modificado</t>
  </si>
  <si>
    <t>Realizar los diagnósticos prediales programados y demandados para la defensa, administración y sostenibilidad</t>
  </si>
  <si>
    <t>Informes de diagnósticos realizados</t>
  </si>
  <si>
    <t>Actualizar, implementar y divulgar los instrumentos asocialdos al proceso de gestión jurídica y sus procedimientos</t>
  </si>
  <si>
    <t>Poner en operación el programa de gestión del conocimiento jurídico</t>
  </si>
  <si>
    <t>Programa de gestión del conocimiento Júridico</t>
  </si>
  <si>
    <t>Implementar la Mesa de Ayuda Jurídica del DADEP</t>
  </si>
  <si>
    <t>Establecer la fase de maduración de la Oficina de Gestión de Proyectos Táctica</t>
  </si>
  <si>
    <t>Oficina de Gestión de Proyectos Táctica</t>
  </si>
  <si>
    <t>Fortalecer y Actualizar los procesos, políticas y guías que rigen la gobernabilidad de las TIC</t>
  </si>
  <si>
    <t>Procesos, Politicas y guías de gobernabilidad de las TIC</t>
  </si>
  <si>
    <t>Supervisar el funcionamiento de  la Infraestructura Tecnológica  de la Entidad</t>
  </si>
  <si>
    <t>Informe de funcionamiento de la Infraestructura Técnologica del DADEP</t>
  </si>
  <si>
    <t>Servicios  de asesoría, consultoria y capacitaciones</t>
  </si>
  <si>
    <t>Elaborado:</t>
  </si>
  <si>
    <t>Eminson Chavez Vergara - Profesional Oficina Asesora de Planeación</t>
  </si>
  <si>
    <t>Víctor Hugo Aguilera - Profesional Oficina Asesora de Planeación</t>
  </si>
  <si>
    <t>Lina María Hernández Acosta - Jefe Oficina Asesora de Planeación</t>
  </si>
  <si>
    <r>
      <rPr>
        <b/>
        <sz val="11"/>
        <color theme="1"/>
        <rFont val="Museo sam"/>
      </rPr>
      <t>Avaló</t>
    </r>
    <r>
      <rPr>
        <sz val="11"/>
        <color theme="1"/>
        <rFont val="Museo sam"/>
      </rPr>
      <t xml:space="preserve">: </t>
    </r>
  </si>
  <si>
    <t>Realizar el mantenimiento y seguimiento al Sistema de Gestión de la Entidad bajo el enfoque del modelo de MIPG</t>
  </si>
  <si>
    <t>Realizar el registro en el formulario único reporte de avances de gestión - FURAG</t>
  </si>
  <si>
    <t>Formular y ejecutar un Plan Estrtégico de Comunicaciones para la vigencia</t>
  </si>
  <si>
    <t>Cumplir con el 100% de las actvidades programadas en el Plan Anual de Auditoria por proceso en el marco del sistema de control interno.</t>
  </si>
  <si>
    <t>Evaluar y contribuir al fortalecimiento del Sistema de Control interno de la entidad</t>
  </si>
  <si>
    <t>Informe del fortalecimiento del sistema de Control Interno.</t>
  </si>
  <si>
    <t xml:space="preserve">Impulsar procesalmente las indagaciones e investigaciones disciplinarias vigentes mediante la proyección de actos administrativos conforme a los términos señalados en la Ley 1952 de 2019. </t>
  </si>
  <si>
    <t xml:space="preserve">Informe de la Gestión Disciplinaria de la entidad. </t>
  </si>
  <si>
    <t>Desarrollar las acciones requeridas para dar cumplimiento a la normatividad vigente en Gestión Documental</t>
  </si>
  <si>
    <t>Sistema de Gestión Documental Implementado</t>
  </si>
  <si>
    <t>Realizar las actividades requeridas para la adecuada atención a la ciudadania y la implementación de la Política Pública Distrital de Servicio a la Ciudadanía</t>
  </si>
  <si>
    <t>Dar cumplimiento al Plan anual de adquisiciones de la Subdirección de Gestión Corporativa.</t>
  </si>
  <si>
    <t xml:space="preserve">Informe de Cumplimiento del Plan Anual de Adquisiciones </t>
  </si>
  <si>
    <t>Realizar el seguimiento a la implementación de la Gestión Ambiental de la entidad</t>
  </si>
  <si>
    <t>Planes de talento Humano</t>
  </si>
  <si>
    <t>Desarrollar las acciones necesarias para gestionar los planes de Talento Humano.</t>
  </si>
  <si>
    <t>Gestionar las acciones necesarias para desarrollar los programas de Seguridad y Salud en el Trabajo del DADEP.</t>
  </si>
  <si>
    <t xml:space="preserve"> Programas de Seguridad y Salud en el Trabajo del DADEP</t>
  </si>
  <si>
    <t>Identificar las acciones para el mejoramiento de la infraestructura física de las sedes del DADEP.</t>
  </si>
  <si>
    <t>Plan de mantenimiento de las sedes del DADEP</t>
  </si>
  <si>
    <t>Oficina Júridica</t>
  </si>
  <si>
    <t>7877 – Fortalecimiento de la gestión y el conocimiento jurídico en el DADEP, para la defensa del espacio público y el patrimonio</t>
  </si>
  <si>
    <t>Fortalecer las habilidades en herramientas Tecnológicas en la Entidad.</t>
  </si>
  <si>
    <t>Presupuesto 
I Trimestre</t>
  </si>
  <si>
    <t>Apropiación Inicial</t>
  </si>
  <si>
    <t>Modificación Presupuestal</t>
  </si>
  <si>
    <t>Apropiación Vigente</t>
  </si>
  <si>
    <t>Presupuesto  
II Trimestre</t>
  </si>
  <si>
    <t>Presupuesto 
III Trimestre</t>
  </si>
  <si>
    <t>Presupuesto  
IV Trimestre</t>
  </si>
  <si>
    <t>Magnitud 
I Trimestre</t>
  </si>
  <si>
    <t>Ejecución</t>
  </si>
  <si>
    <t>% Avance</t>
  </si>
  <si>
    <t>Magnitud  
II Trimestre</t>
  </si>
  <si>
    <t>Magnitud
 III Trimestre</t>
  </si>
  <si>
    <t>Magnitud 
IV Trimestre</t>
  </si>
  <si>
    <t>AVANCE  ACTIVIDAD ACUMULADO</t>
  </si>
  <si>
    <t>Avance actividad programada</t>
  </si>
  <si>
    <t xml:space="preserve">Ejecución Vigencia </t>
  </si>
  <si>
    <t>% Ejecución</t>
  </si>
  <si>
    <t>AVANCE PRODUCTO ACUMULADO</t>
  </si>
  <si>
    <t>Avance producto programado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</si>
</sst>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\ * #,##0.00_-;\-&quot;$&quot;\ * #,##0.00_-;_-&quot;$&quot;\ * &quot;-&quot;??_-;_-@_-"/>
    <numFmt numFmtId="164" formatCode="#,##0,,,"/>
    <numFmt numFmtId="165" formatCode="#,##0;[Red]#,##0"/>
    <numFmt numFmtId="166" formatCode="&quot;$&quot;\ #,##0.00"/>
    <numFmt numFmtId="167" formatCode="&quot;$&quot;\ #,##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sz val="8"/>
      <color theme="1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12"/>
      <name val="Arial"/>
      <family val="2"/>
    </font>
    <font>
      <sz val="12"/>
      <name val="Trebuchet MS"/>
      <family val="2"/>
    </font>
    <font>
      <b/>
      <sz val="26"/>
      <name val="Trebuchet MS"/>
      <family val="2"/>
    </font>
    <font>
      <b/>
      <sz val="11"/>
      <color theme="0"/>
      <name val="Museo Sans 300"/>
      <family val="3"/>
    </font>
    <font>
      <sz val="11"/>
      <color indexed="9"/>
      <name val="Museo Sans 300"/>
      <family val="3"/>
    </font>
    <font>
      <sz val="9"/>
      <name val="Museo Sans 300"/>
      <family val="3"/>
    </font>
    <font>
      <sz val="8"/>
      <name val="Calibri"/>
      <family val="2"/>
      <scheme val="minor"/>
    </font>
    <font>
      <b/>
      <sz val="11"/>
      <name val="Museo Sans 300"/>
      <family val="3"/>
    </font>
    <font>
      <sz val="11"/>
      <color theme="1"/>
      <name val="Museo Sans 300"/>
      <family val="3"/>
    </font>
    <font>
      <sz val="12"/>
      <name val="Museo Sans 300"/>
      <family val="3"/>
    </font>
    <font>
      <b/>
      <sz val="26"/>
      <name val="Museo Sans 300"/>
      <family val="3"/>
    </font>
    <font>
      <sz val="8"/>
      <color theme="1"/>
      <name val="Museo Sans 300"/>
      <family val="3"/>
    </font>
    <font>
      <sz val="11"/>
      <name val="Museo Sans 300"/>
      <family val="3"/>
    </font>
    <font>
      <sz val="8"/>
      <name val="Museo Sans 300"/>
      <family val="3"/>
    </font>
    <font>
      <sz val="11"/>
      <color theme="1"/>
      <name val="Museo Sans Condensed"/>
    </font>
    <font>
      <b/>
      <sz val="11"/>
      <color theme="0"/>
      <name val="Museo Sans Condensed"/>
    </font>
    <font>
      <sz val="11"/>
      <color indexed="9"/>
      <name val="Museo Sans Condensed"/>
    </font>
    <font>
      <b/>
      <sz val="11"/>
      <name val="Museo Sans Condensed"/>
    </font>
    <font>
      <sz val="11"/>
      <color theme="0"/>
      <name val="Museo Sans Condensed"/>
    </font>
    <font>
      <b/>
      <sz val="11"/>
      <color rgb="FFFFFFFF"/>
      <name val="Museo Sans Condensed"/>
    </font>
    <font>
      <sz val="11"/>
      <color theme="1"/>
      <name val="Museo sam"/>
    </font>
    <font>
      <b/>
      <sz val="11"/>
      <color theme="1"/>
      <name val="Museo sam"/>
    </font>
    <font>
      <sz val="10"/>
      <color theme="1"/>
      <name val="Museo Sans 300"/>
      <family val="3"/>
    </font>
    <font>
      <b/>
      <sz val="9"/>
      <name val="Museo Sans 300"/>
    </font>
    <font>
      <sz val="9"/>
      <name val="Museo Sans 300"/>
    </font>
    <font>
      <b/>
      <sz val="11"/>
      <color theme="1"/>
      <name val="Museo Sans 300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711BA"/>
        <bgColor indexed="64"/>
      </patternFill>
    </fill>
    <fill>
      <patternFill patternType="solid">
        <fgColor rgb="FFAC192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8" fillId="0" borderId="0"/>
    <xf numFmtId="44" fontId="1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9" fillId="0" borderId="0" xfId="3" applyFont="1"/>
    <xf numFmtId="0" fontId="10" fillId="0" borderId="0" xfId="3" applyFont="1" applyAlignment="1">
      <alignment vertical="center"/>
    </xf>
    <xf numFmtId="0" fontId="7" fillId="2" borderId="2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left" vertical="center"/>
    </xf>
    <xf numFmtId="0" fontId="9" fillId="0" borderId="0" xfId="3" applyFont="1" applyAlignment="1">
      <alignment horizontal="center"/>
    </xf>
    <xf numFmtId="0" fontId="7" fillId="2" borderId="0" xfId="2" applyFont="1" applyFill="1" applyAlignment="1">
      <alignment vertical="center" wrapText="1"/>
    </xf>
    <xf numFmtId="0" fontId="9" fillId="0" borderId="1" xfId="3" applyFont="1" applyBorder="1" applyAlignment="1">
      <alignment horizontal="center" vertical="center"/>
    </xf>
    <xf numFmtId="14" fontId="9" fillId="0" borderId="1" xfId="3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 indent="1" readingOrder="1"/>
    </xf>
    <xf numFmtId="0" fontId="4" fillId="0" borderId="1" xfId="0" applyFont="1" applyBorder="1" applyAlignment="1">
      <alignment horizontal="center" vertical="center" wrapText="1" readingOrder="1"/>
    </xf>
    <xf numFmtId="9" fontId="4" fillId="0" borderId="1" xfId="0" applyNumberFormat="1" applyFont="1" applyBorder="1" applyAlignment="1">
      <alignment horizontal="center" vertical="center" wrapText="1" readingOrder="1"/>
    </xf>
    <xf numFmtId="165" fontId="4" fillId="0" borderId="1" xfId="0" applyNumberFormat="1" applyFont="1" applyBorder="1" applyAlignment="1">
      <alignment horizontal="center" vertical="center"/>
    </xf>
    <xf numFmtId="0" fontId="4" fillId="0" borderId="0" xfId="0" applyFont="1"/>
    <xf numFmtId="10" fontId="4" fillId="0" borderId="1" xfId="0" applyNumberFormat="1" applyFont="1" applyBorder="1" applyAlignment="1">
      <alignment horizontal="center" vertical="center" wrapText="1" readingOrder="1"/>
    </xf>
    <xf numFmtId="0" fontId="7" fillId="2" borderId="0" xfId="2" applyFont="1" applyFill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 readingOrder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9" fontId="4" fillId="0" borderId="1" xfId="1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 wrapText="1"/>
    </xf>
    <xf numFmtId="0" fontId="15" fillId="2" borderId="0" xfId="2" applyFont="1" applyFill="1" applyAlignment="1">
      <alignment horizontal="center" vertical="center" wrapText="1"/>
    </xf>
    <xf numFmtId="0" fontId="15" fillId="2" borderId="0" xfId="2" applyFont="1" applyFill="1" applyAlignment="1">
      <alignment horizontal="left" vertical="center" wrapText="1"/>
    </xf>
    <xf numFmtId="0" fontId="16" fillId="0" borderId="0" xfId="0" applyFont="1"/>
    <xf numFmtId="0" fontId="15" fillId="2" borderId="0" xfId="2" applyFont="1" applyFill="1" applyAlignment="1">
      <alignment vertical="center" wrapText="1"/>
    </xf>
    <xf numFmtId="0" fontId="17" fillId="0" borderId="0" xfId="3" applyFont="1" applyAlignment="1">
      <alignment horizontal="left" vertical="center"/>
    </xf>
    <xf numFmtId="0" fontId="17" fillId="0" borderId="0" xfId="3" applyFont="1" applyAlignment="1">
      <alignment horizontal="center"/>
    </xf>
    <xf numFmtId="0" fontId="17" fillId="0" borderId="0" xfId="3" applyFont="1"/>
    <xf numFmtId="0" fontId="18" fillId="0" borderId="0" xfId="3" applyFont="1" applyAlignment="1">
      <alignment vertical="center"/>
    </xf>
    <xf numFmtId="0" fontId="17" fillId="0" borderId="1" xfId="3" applyFont="1" applyBorder="1" applyAlignment="1">
      <alignment horizontal="center" vertical="center"/>
    </xf>
    <xf numFmtId="14" fontId="17" fillId="0" borderId="1" xfId="3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9" fillId="0" borderId="0" xfId="0" applyFont="1"/>
    <xf numFmtId="0" fontId="22" fillId="0" borderId="0" xfId="0" applyFont="1"/>
    <xf numFmtId="0" fontId="25" fillId="2" borderId="0" xfId="2" applyFont="1" applyFill="1" applyAlignment="1">
      <alignment vertical="center" wrapText="1"/>
    </xf>
    <xf numFmtId="0" fontId="22" fillId="0" borderId="13" xfId="0" applyFont="1" applyBorder="1"/>
    <xf numFmtId="0" fontId="28" fillId="0" borderId="0" xfId="0" applyFont="1"/>
    <xf numFmtId="0" fontId="30" fillId="0" borderId="0" xfId="0" applyFont="1" applyAlignment="1">
      <alignment horizontal="center" vertical="center"/>
    </xf>
    <xf numFmtId="164" fontId="21" fillId="9" borderId="4" xfId="0" applyNumberFormat="1" applyFont="1" applyFill="1" applyBorder="1" applyAlignment="1">
      <alignment horizontal="center" vertical="center" wrapText="1"/>
    </xf>
    <xf numFmtId="14" fontId="21" fillId="9" borderId="1" xfId="0" applyNumberFormat="1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vertical="center" wrapText="1"/>
    </xf>
    <xf numFmtId="0" fontId="21" fillId="9" borderId="4" xfId="0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 wrapText="1"/>
    </xf>
    <xf numFmtId="164" fontId="21" fillId="9" borderId="1" xfId="0" applyNumberFormat="1" applyFont="1" applyFill="1" applyBorder="1" applyAlignment="1">
      <alignment horizontal="center" vertical="center" wrapText="1"/>
    </xf>
    <xf numFmtId="0" fontId="16" fillId="9" borderId="0" xfId="0" applyFont="1" applyFill="1"/>
    <xf numFmtId="0" fontId="19" fillId="9" borderId="0" xfId="0" applyFont="1" applyFill="1"/>
    <xf numFmtId="0" fontId="20" fillId="9" borderId="0" xfId="0" applyFont="1" applyFill="1"/>
    <xf numFmtId="0" fontId="21" fillId="9" borderId="1" xfId="0" applyFont="1" applyFill="1" applyBorder="1" applyAlignment="1">
      <alignment horizontal="left" vertical="center" wrapText="1"/>
    </xf>
    <xf numFmtId="0" fontId="21" fillId="9" borderId="0" xfId="0" applyFont="1" applyFill="1"/>
    <xf numFmtId="14" fontId="21" fillId="9" borderId="4" xfId="0" applyNumberFormat="1" applyFont="1" applyFill="1" applyBorder="1" applyAlignment="1">
      <alignment horizontal="center" vertical="center" wrapText="1"/>
    </xf>
    <xf numFmtId="164" fontId="21" fillId="9" borderId="1" xfId="0" applyNumberFormat="1" applyFont="1" applyFill="1" applyBorder="1" applyAlignment="1">
      <alignment vertical="center" wrapText="1"/>
    </xf>
    <xf numFmtId="164" fontId="21" fillId="9" borderId="1" xfId="0" applyNumberFormat="1" applyFont="1" applyFill="1" applyBorder="1" applyAlignment="1">
      <alignment horizontal="left" vertical="center" wrapText="1"/>
    </xf>
    <xf numFmtId="164" fontId="21" fillId="9" borderId="4" xfId="0" applyNumberFormat="1" applyFont="1" applyFill="1" applyBorder="1" applyAlignment="1">
      <alignment vertical="center" wrapText="1"/>
    </xf>
    <xf numFmtId="164" fontId="21" fillId="9" borderId="4" xfId="0" applyNumberFormat="1" applyFont="1" applyFill="1" applyBorder="1" applyAlignment="1">
      <alignment horizontal="left" vertical="center" wrapText="1"/>
    </xf>
    <xf numFmtId="0" fontId="28" fillId="0" borderId="0" xfId="0" applyFont="1" applyAlignment="1">
      <alignment horizontal="left"/>
    </xf>
    <xf numFmtId="10" fontId="21" fillId="9" borderId="1" xfId="1" applyNumberFormat="1" applyFont="1" applyFill="1" applyBorder="1" applyAlignment="1">
      <alignment horizontal="center" vertical="center" wrapText="1"/>
    </xf>
    <xf numFmtId="10" fontId="21" fillId="9" borderId="1" xfId="1" applyNumberFormat="1" applyFont="1" applyFill="1" applyBorder="1" applyAlignment="1">
      <alignment horizontal="center" vertical="center" wrapText="1" readingOrder="1"/>
    </xf>
    <xf numFmtId="10" fontId="21" fillId="9" borderId="1" xfId="0" applyNumberFormat="1" applyFont="1" applyFill="1" applyBorder="1" applyAlignment="1">
      <alignment horizontal="center" vertical="center" wrapText="1"/>
    </xf>
    <xf numFmtId="10" fontId="21" fillId="9" borderId="1" xfId="0" applyNumberFormat="1" applyFont="1" applyFill="1" applyBorder="1" applyAlignment="1">
      <alignment horizontal="center" vertical="center" wrapText="1" readingOrder="1"/>
    </xf>
    <xf numFmtId="9" fontId="21" fillId="9" borderId="1" xfId="0" applyNumberFormat="1" applyFont="1" applyFill="1" applyBorder="1" applyAlignment="1">
      <alignment horizontal="center" vertical="center" wrapText="1"/>
    </xf>
    <xf numFmtId="9" fontId="21" fillId="9" borderId="1" xfId="0" applyNumberFormat="1" applyFont="1" applyFill="1" applyBorder="1" applyAlignment="1">
      <alignment horizontal="center" vertical="center" wrapText="1" readingOrder="1"/>
    </xf>
    <xf numFmtId="0" fontId="13" fillId="10" borderId="22" xfId="0" applyFont="1" applyFill="1" applyBorder="1" applyAlignment="1">
      <alignment horizontal="center" vertical="center" wrapText="1"/>
    </xf>
    <xf numFmtId="0" fontId="13" fillId="10" borderId="4" xfId="0" applyFont="1" applyFill="1" applyBorder="1" applyAlignment="1">
      <alignment horizontal="center" vertical="center" wrapText="1"/>
    </xf>
    <xf numFmtId="0" fontId="13" fillId="10" borderId="23" xfId="0" applyFont="1" applyFill="1" applyBorder="1" applyAlignment="1">
      <alignment horizontal="center" vertical="center" wrapText="1"/>
    </xf>
    <xf numFmtId="0" fontId="13" fillId="11" borderId="22" xfId="0" applyFont="1" applyFill="1" applyBorder="1" applyAlignment="1">
      <alignment horizontal="center" vertical="center" wrapText="1"/>
    </xf>
    <xf numFmtId="0" fontId="13" fillId="11" borderId="4" xfId="0" applyFont="1" applyFill="1" applyBorder="1" applyAlignment="1">
      <alignment horizontal="center" vertical="center" wrapText="1"/>
    </xf>
    <xf numFmtId="0" fontId="13" fillId="11" borderId="23" xfId="0" applyFont="1" applyFill="1" applyBorder="1" applyAlignment="1">
      <alignment horizontal="center" vertical="center" wrapText="1"/>
    </xf>
    <xf numFmtId="0" fontId="13" fillId="11" borderId="24" xfId="0" applyFont="1" applyFill="1" applyBorder="1" applyAlignment="1">
      <alignment horizontal="center" vertical="center" wrapText="1"/>
    </xf>
    <xf numFmtId="0" fontId="13" fillId="6" borderId="22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14" borderId="4" xfId="0" applyFont="1" applyFill="1" applyBorder="1" applyAlignment="1">
      <alignment horizontal="center" vertical="center" wrapText="1"/>
    </xf>
    <xf numFmtId="0" fontId="13" fillId="14" borderId="23" xfId="0" applyFont="1" applyFill="1" applyBorder="1" applyAlignment="1">
      <alignment horizontal="center" vertical="center" wrapText="1"/>
    </xf>
    <xf numFmtId="0" fontId="13" fillId="12" borderId="4" xfId="0" applyFont="1" applyFill="1" applyBorder="1" applyAlignment="1">
      <alignment horizontal="center" vertical="center" wrapText="1"/>
    </xf>
    <xf numFmtId="0" fontId="13" fillId="12" borderId="23" xfId="0" applyFont="1" applyFill="1" applyBorder="1" applyAlignment="1">
      <alignment horizontal="center" vertical="center" wrapText="1"/>
    </xf>
    <xf numFmtId="0" fontId="13" fillId="14" borderId="25" xfId="0" applyFont="1" applyFill="1" applyBorder="1" applyAlignment="1">
      <alignment horizontal="center" vertical="center" wrapText="1"/>
    </xf>
    <xf numFmtId="0" fontId="13" fillId="14" borderId="26" xfId="0" applyFont="1" applyFill="1" applyBorder="1" applyAlignment="1">
      <alignment horizontal="center" vertical="center" wrapText="1"/>
    </xf>
    <xf numFmtId="0" fontId="13" fillId="13" borderId="26" xfId="0" applyFont="1" applyFill="1" applyBorder="1" applyAlignment="1">
      <alignment horizontal="center" vertical="center" wrapText="1"/>
    </xf>
    <xf numFmtId="0" fontId="13" fillId="13" borderId="27" xfId="0" applyFont="1" applyFill="1" applyBorder="1" applyAlignment="1">
      <alignment horizontal="center" vertical="center" wrapText="1"/>
    </xf>
    <xf numFmtId="166" fontId="21" fillId="9" borderId="1" xfId="4" applyNumberFormat="1" applyFont="1" applyFill="1" applyBorder="1" applyAlignment="1">
      <alignment horizontal="center" vertical="center" wrapText="1"/>
    </xf>
    <xf numFmtId="10" fontId="16" fillId="0" borderId="0" xfId="0" applyNumberFormat="1" applyFont="1"/>
    <xf numFmtId="167" fontId="33" fillId="0" borderId="0" xfId="0" applyNumberFormat="1" applyFont="1" applyAlignment="1">
      <alignment horizontal="center" vertical="center"/>
    </xf>
    <xf numFmtId="166" fontId="21" fillId="9" borderId="4" xfId="4" applyNumberFormat="1" applyFont="1" applyFill="1" applyBorder="1" applyAlignment="1">
      <alignment horizontal="center" vertical="center" wrapText="1"/>
    </xf>
    <xf numFmtId="166" fontId="21" fillId="9" borderId="5" xfId="4" applyNumberFormat="1" applyFont="1" applyFill="1" applyBorder="1" applyAlignment="1">
      <alignment horizontal="center" vertical="center" wrapText="1"/>
    </xf>
    <xf numFmtId="166" fontId="21" fillId="9" borderId="6" xfId="4" applyNumberFormat="1" applyFont="1" applyFill="1" applyBorder="1" applyAlignment="1">
      <alignment horizontal="center" vertical="center" wrapText="1"/>
    </xf>
    <xf numFmtId="10" fontId="21" fillId="9" borderId="4" xfId="1" applyNumberFormat="1" applyFont="1" applyFill="1" applyBorder="1" applyAlignment="1">
      <alignment horizontal="center" vertical="center" wrapText="1"/>
    </xf>
    <xf numFmtId="10" fontId="21" fillId="9" borderId="5" xfId="1" applyNumberFormat="1" applyFont="1" applyFill="1" applyBorder="1" applyAlignment="1">
      <alignment horizontal="center" vertical="center" wrapText="1"/>
    </xf>
    <xf numFmtId="0" fontId="31" fillId="6" borderId="15" xfId="0" applyFont="1" applyFill="1" applyBorder="1" applyAlignment="1">
      <alignment horizontal="center" vertical="center" wrapText="1"/>
    </xf>
    <xf numFmtId="0" fontId="31" fillId="12" borderId="15" xfId="0" applyFont="1" applyFill="1" applyBorder="1" applyAlignment="1">
      <alignment horizontal="center" vertical="center" wrapText="1"/>
    </xf>
    <xf numFmtId="0" fontId="31" fillId="12" borderId="16" xfId="0" applyFont="1" applyFill="1" applyBorder="1" applyAlignment="1">
      <alignment horizontal="center" vertical="center" wrapText="1"/>
    </xf>
    <xf numFmtId="0" fontId="32" fillId="14" borderId="20" xfId="0" applyFont="1" applyFill="1" applyBorder="1" applyAlignment="1">
      <alignment horizontal="center" vertical="center" wrapText="1"/>
    </xf>
    <xf numFmtId="0" fontId="32" fillId="14" borderId="18" xfId="0" applyFont="1" applyFill="1" applyBorder="1" applyAlignment="1">
      <alignment horizontal="center" vertical="center" wrapText="1"/>
    </xf>
    <xf numFmtId="0" fontId="32" fillId="14" borderId="21" xfId="0" applyFont="1" applyFill="1" applyBorder="1" applyAlignment="1">
      <alignment horizontal="center" vertical="center" wrapText="1"/>
    </xf>
    <xf numFmtId="0" fontId="32" fillId="13" borderId="17" xfId="0" applyFont="1" applyFill="1" applyBorder="1" applyAlignment="1">
      <alignment horizontal="center" vertical="center" wrapText="1"/>
    </xf>
    <xf numFmtId="0" fontId="32" fillId="13" borderId="18" xfId="0" applyFont="1" applyFill="1" applyBorder="1" applyAlignment="1">
      <alignment horizontal="center" vertical="center" wrapText="1"/>
    </xf>
    <xf numFmtId="0" fontId="32" fillId="13" borderId="19" xfId="0" applyFont="1" applyFill="1" applyBorder="1" applyAlignment="1">
      <alignment horizontal="center" vertical="center" wrapText="1"/>
    </xf>
    <xf numFmtId="0" fontId="13" fillId="11" borderId="14" xfId="0" applyFont="1" applyFill="1" applyBorder="1" applyAlignment="1">
      <alignment horizontal="center" vertical="center" wrapText="1"/>
    </xf>
    <xf numFmtId="0" fontId="13" fillId="11" borderId="15" xfId="0" applyFont="1" applyFill="1" applyBorder="1" applyAlignment="1">
      <alignment horizontal="center" vertical="center" wrapText="1"/>
    </xf>
    <xf numFmtId="0" fontId="13" fillId="11" borderId="16" xfId="0" applyFont="1" applyFill="1" applyBorder="1" applyAlignment="1">
      <alignment horizontal="center" vertical="center" wrapText="1"/>
    </xf>
    <xf numFmtId="0" fontId="13" fillId="10" borderId="14" xfId="0" applyFont="1" applyFill="1" applyBorder="1" applyAlignment="1">
      <alignment horizontal="center" vertical="center" wrapText="1"/>
    </xf>
    <xf numFmtId="0" fontId="13" fillId="10" borderId="15" xfId="0" applyFont="1" applyFill="1" applyBorder="1" applyAlignment="1">
      <alignment horizontal="center" vertical="center" wrapText="1"/>
    </xf>
    <xf numFmtId="0" fontId="13" fillId="10" borderId="16" xfId="0" applyFont="1" applyFill="1" applyBorder="1" applyAlignment="1">
      <alignment horizontal="center" vertical="center" wrapText="1"/>
    </xf>
    <xf numFmtId="0" fontId="13" fillId="11" borderId="17" xfId="0" applyFont="1" applyFill="1" applyBorder="1" applyAlignment="1">
      <alignment horizontal="center" vertical="center" wrapText="1"/>
    </xf>
    <xf numFmtId="0" fontId="13" fillId="11" borderId="18" xfId="0" applyFont="1" applyFill="1" applyBorder="1" applyAlignment="1">
      <alignment horizontal="center" vertical="center" wrapText="1"/>
    </xf>
    <xf numFmtId="0" fontId="31" fillId="6" borderId="14" xfId="0" applyFont="1" applyFill="1" applyBorder="1" applyAlignment="1">
      <alignment horizontal="center" vertical="center" wrapText="1"/>
    </xf>
    <xf numFmtId="0" fontId="31" fillId="14" borderId="15" xfId="0" applyFont="1" applyFill="1" applyBorder="1" applyAlignment="1">
      <alignment horizontal="center" vertical="center" wrapText="1"/>
    </xf>
    <xf numFmtId="0" fontId="31" fillId="14" borderId="16" xfId="0" applyFont="1" applyFill="1" applyBorder="1" applyAlignment="1">
      <alignment horizontal="center" vertical="center" wrapText="1"/>
    </xf>
    <xf numFmtId="164" fontId="21" fillId="9" borderId="4" xfId="0" applyNumberFormat="1" applyFont="1" applyFill="1" applyBorder="1" applyAlignment="1">
      <alignment horizontal="center" vertical="center" wrapText="1"/>
    </xf>
    <xf numFmtId="164" fontId="21" fillId="9" borderId="6" xfId="0" applyNumberFormat="1" applyFont="1" applyFill="1" applyBorder="1" applyAlignment="1">
      <alignment horizontal="center" vertical="center" wrapText="1"/>
    </xf>
    <xf numFmtId="164" fontId="21" fillId="9" borderId="5" xfId="0" applyNumberFormat="1" applyFont="1" applyFill="1" applyBorder="1" applyAlignment="1">
      <alignment horizontal="center" vertical="center" wrapText="1"/>
    </xf>
    <xf numFmtId="0" fontId="15" fillId="2" borderId="0" xfId="2" applyFont="1" applyFill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23" fillId="8" borderId="10" xfId="2" applyFont="1" applyFill="1" applyBorder="1" applyAlignment="1">
      <alignment horizontal="left" vertical="center" wrapText="1" indent="1"/>
    </xf>
    <xf numFmtId="0" fontId="23" fillId="8" borderId="11" xfId="2" applyFont="1" applyFill="1" applyBorder="1" applyAlignment="1">
      <alignment horizontal="left" vertical="center" wrapText="1" indent="1"/>
    </xf>
    <xf numFmtId="0" fontId="23" fillId="8" borderId="12" xfId="2" applyFont="1" applyFill="1" applyBorder="1" applyAlignment="1">
      <alignment horizontal="left" vertical="center" wrapText="1" indent="1"/>
    </xf>
    <xf numFmtId="0" fontId="31" fillId="10" borderId="14" xfId="0" applyFont="1" applyFill="1" applyBorder="1" applyAlignment="1">
      <alignment horizontal="center" vertical="center" wrapText="1"/>
    </xf>
    <xf numFmtId="0" fontId="31" fillId="10" borderId="15" xfId="0" applyFont="1" applyFill="1" applyBorder="1" applyAlignment="1">
      <alignment horizontal="center" vertical="center" wrapText="1"/>
    </xf>
    <xf numFmtId="0" fontId="31" fillId="10" borderId="16" xfId="0" applyFont="1" applyFill="1" applyBorder="1" applyAlignment="1">
      <alignment horizontal="center" vertical="center" wrapText="1"/>
    </xf>
    <xf numFmtId="0" fontId="21" fillId="9" borderId="4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 wrapText="1"/>
    </xf>
    <xf numFmtId="164" fontId="21" fillId="9" borderId="4" xfId="0" applyNumberFormat="1" applyFont="1" applyFill="1" applyBorder="1" applyAlignment="1">
      <alignment horizontal="left" vertical="center" wrapText="1"/>
    </xf>
    <xf numFmtId="164" fontId="21" fillId="9" borderId="5" xfId="0" applyNumberFormat="1" applyFont="1" applyFill="1" applyBorder="1" applyAlignment="1">
      <alignment horizontal="left" vertical="center" wrapText="1"/>
    </xf>
    <xf numFmtId="164" fontId="21" fillId="9" borderId="6" xfId="0" applyNumberFormat="1" applyFont="1" applyFill="1" applyBorder="1" applyAlignment="1">
      <alignment horizontal="left" vertical="center" wrapText="1"/>
    </xf>
    <xf numFmtId="164" fontId="21" fillId="9" borderId="1" xfId="0" applyNumberFormat="1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center" vertical="center" wrapText="1"/>
    </xf>
    <xf numFmtId="0" fontId="11" fillId="3" borderId="3" xfId="2" applyFont="1" applyFill="1" applyBorder="1" applyAlignment="1">
      <alignment horizontal="left" vertical="center" wrapText="1" indent="1"/>
    </xf>
  </cellXfs>
  <cellStyles count="5">
    <cellStyle name="Moneda" xfId="4" builtinId="4"/>
    <cellStyle name="Normal" xfId="0" builtinId="0"/>
    <cellStyle name="Normal 3" xfId="3" xr:uid="{00000000-0005-0000-0000-000002000000}"/>
    <cellStyle name="Normal_Fac 17 - 001" xfId="2" xr:uid="{00000000-0005-0000-0000-000003000000}"/>
    <cellStyle name="Porcentaje" xfId="1" builtinId="5"/>
  </cellStyles>
  <dxfs count="0"/>
  <tableStyles count="0" defaultTableStyle="TableStyleMedium2" defaultPivotStyle="PivotStyleLight16"/>
  <colors>
    <mruColors>
      <color rgb="FFC711BA"/>
      <color rgb="FF00206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microsoft.com/office/2007/relationships/hdphoto" Target="../media/hdphoto1.wdp"/><Relationship Id="rId1" Type="http://schemas.openxmlformats.org/officeDocument/2006/relationships/image" Target="../media/image2.png"/><Relationship Id="rId6" Type="http://schemas.openxmlformats.org/officeDocument/2006/relationships/image" Target="../media/image4.png"/><Relationship Id="rId5" Type="http://schemas.openxmlformats.org/officeDocument/2006/relationships/image" Target="../media/image4.emf"/><Relationship Id="rId4" Type="http://schemas.openxmlformats.org/officeDocument/2006/relationships/customXml" Target="../ink/ink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69850</xdr:rowOff>
    </xdr:from>
    <xdr:ext cx="7372349" cy="10173350"/>
    <xdr:pic>
      <xdr:nvPicPr>
        <xdr:cNvPr id="2" name="Imagen 1" descr="Interfaz de usuario gráfica&#10;&#10;Descripción generada automáticamente">
          <a:extLst>
            <a:ext uri="{FF2B5EF4-FFF2-40B4-BE49-F238E27FC236}">
              <a16:creationId xmlns:a16="http://schemas.microsoft.com/office/drawing/2014/main" id="{36D129BF-F4B5-4B9F-ADDE-331C80401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9850"/>
          <a:ext cx="7372349" cy="10173350"/>
        </a:xfrm>
        <a:prstGeom prst="rect">
          <a:avLst/>
        </a:prstGeom>
      </xdr:spPr>
    </xdr:pic>
    <xdr:clientData/>
  </xdr:oneCellAnchor>
  <xdr:twoCellAnchor>
    <xdr:from>
      <xdr:col>0</xdr:col>
      <xdr:colOff>514806</xdr:colOff>
      <xdr:row>11</xdr:row>
      <xdr:rowOff>133802</xdr:rowOff>
    </xdr:from>
    <xdr:to>
      <xdr:col>8</xdr:col>
      <xdr:colOff>673100</xdr:colOff>
      <xdr:row>29</xdr:row>
      <xdr:rowOff>95251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7FB98C4E-59B7-41B2-9F5C-63BA92C77024}"/>
            </a:ext>
          </a:extLst>
        </xdr:cNvPr>
        <xdr:cNvGrpSpPr/>
      </xdr:nvGrpSpPr>
      <xdr:grpSpPr>
        <a:xfrm>
          <a:off x="514806" y="2229302"/>
          <a:ext cx="6254294" cy="3390449"/>
          <a:chOff x="717404" y="262458"/>
          <a:chExt cx="6266501" cy="3393628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0E23E18D-6C52-43D3-BE4A-A3BD87981672}"/>
              </a:ext>
            </a:extLst>
          </xdr:cNvPr>
          <xdr:cNvGrpSpPr/>
        </xdr:nvGrpSpPr>
        <xdr:grpSpPr>
          <a:xfrm>
            <a:off x="3541850" y="2412898"/>
            <a:ext cx="3442055" cy="1243188"/>
            <a:chOff x="3214724" y="-2272883"/>
            <a:chExt cx="3351186" cy="1333997"/>
          </a:xfrm>
        </xdr:grpSpPr>
        <xdr:sp macro="" textlink="">
          <xdr:nvSpPr>
            <xdr:cNvPr id="6" name="Cuadro de texto 2">
              <a:extLst>
                <a:ext uri="{FF2B5EF4-FFF2-40B4-BE49-F238E27FC236}">
                  <a16:creationId xmlns:a16="http://schemas.microsoft.com/office/drawing/2014/main" id="{DDF5A52C-3D3D-4A1A-9A3B-9020B949AE6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214724" y="-2272883"/>
              <a:ext cx="1969828" cy="1143425"/>
            </a:xfrm>
            <a:prstGeom prst="rect">
              <a:avLst/>
            </a:prstGeom>
            <a:noFill/>
            <a:ln w="9525">
              <a:noFill/>
              <a:miter lim="800000"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 algn="r">
                <a:lnSpc>
                  <a:spcPts val="1400"/>
                </a:lnSpc>
                <a:spcAft>
                  <a:spcPts val="800"/>
                </a:spcAft>
              </a:pPr>
              <a:r>
                <a:rPr lang="es-CO" sz="1600">
                  <a:solidFill>
                    <a:srgbClr val="F7B325"/>
                  </a:solidFill>
                  <a:effectLst/>
                  <a:latin typeface="Museo Sans Condensed" panose="02000000000000000000" pitchFamily="2" charset="0"/>
                  <a:ea typeface="Calibri" panose="020F0502020204030204" pitchFamily="34" charset="0"/>
                  <a:cs typeface="Calibri" panose="020F0502020204030204" pitchFamily="34" charset="0"/>
                </a:rPr>
                <a:t>Código SG/MIPG </a:t>
              </a:r>
              <a:endParaRPr lang="es-CO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algn="r">
                <a:lnSpc>
                  <a:spcPts val="1400"/>
                </a:lnSpc>
                <a:spcAft>
                  <a:spcPts val="800"/>
                </a:spcAft>
              </a:pPr>
              <a:r>
                <a:rPr lang="es-CO" sz="1600">
                  <a:solidFill>
                    <a:srgbClr val="F7B325"/>
                  </a:solidFill>
                  <a:effectLst/>
                  <a:latin typeface="Museo Sans Condensed" panose="02000000000000000000" pitchFamily="2" charset="0"/>
                  <a:ea typeface="Calibri" panose="020F0502020204030204" pitchFamily="34" charset="0"/>
                  <a:cs typeface="Calibri" panose="020F0502020204030204" pitchFamily="34" charset="0"/>
                </a:rPr>
                <a:t>Vigencia desde </a:t>
              </a:r>
              <a:endParaRPr lang="es-CO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algn="r">
                <a:lnSpc>
                  <a:spcPts val="1400"/>
                </a:lnSpc>
                <a:spcAft>
                  <a:spcPts val="800"/>
                </a:spcAft>
              </a:pPr>
              <a:r>
                <a:rPr lang="es-CO" sz="1600">
                  <a:solidFill>
                    <a:srgbClr val="F7B325"/>
                  </a:solidFill>
                  <a:effectLst/>
                  <a:latin typeface="Museo Sans Condensed" panose="02000000000000000000" pitchFamily="2" charset="0"/>
                  <a:ea typeface="Calibri" panose="020F0502020204030204" pitchFamily="34" charset="0"/>
                  <a:cs typeface="Calibri" panose="020F0502020204030204" pitchFamily="34" charset="0"/>
                </a:rPr>
                <a:t>Versión</a:t>
              </a:r>
              <a:endParaRPr lang="es-CO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7" name="Cuadro de texto 2">
              <a:extLst>
                <a:ext uri="{FF2B5EF4-FFF2-40B4-BE49-F238E27FC236}">
                  <a16:creationId xmlns:a16="http://schemas.microsoft.com/office/drawing/2014/main" id="{1F46039E-FDB1-4DA7-AF61-48F4CDB867D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159775" y="-2244649"/>
              <a:ext cx="1406135" cy="1305763"/>
            </a:xfrm>
            <a:prstGeom prst="rect">
              <a:avLst/>
            </a:prstGeom>
            <a:noFill/>
            <a:ln w="9525">
              <a:noFill/>
              <a:miter lim="800000"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>
                <a:lnSpc>
                  <a:spcPts val="1400"/>
                </a:lnSpc>
                <a:spcAft>
                  <a:spcPts val="800"/>
                </a:spcAft>
              </a:pPr>
              <a:r>
                <a:rPr lang="es-CO" sz="1600">
                  <a:effectLst/>
                  <a:latin typeface="Museo Sans Condensed" panose="02000000000000000000" pitchFamily="2" charset="0"/>
                  <a:ea typeface="Calibri" panose="020F0502020204030204" pitchFamily="34" charset="0"/>
                  <a:cs typeface="Calibri" panose="020F0502020204030204" pitchFamily="34" charset="0"/>
                </a:rPr>
                <a:t>127-PPPDE-14  </a:t>
              </a:r>
            </a:p>
            <a:p>
              <a:pPr>
                <a:lnSpc>
                  <a:spcPts val="1400"/>
                </a:lnSpc>
                <a:spcAft>
                  <a:spcPts val="800"/>
                </a:spcAft>
              </a:pPr>
              <a:r>
                <a:rPr lang="es-CO" sz="1600">
                  <a:effectLst/>
                  <a:latin typeface="Museo Sans Condensed" panose="02000000000000000000" pitchFamily="2" charset="0"/>
                  <a:ea typeface="Calibri" panose="020F0502020204030204" pitchFamily="34" charset="0"/>
                  <a:cs typeface="Calibri" panose="020F0502020204030204" pitchFamily="34" charset="0"/>
                </a:rPr>
                <a:t>31/01/2022</a:t>
              </a:r>
              <a:endParaRPr lang="es-CO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1400"/>
                </a:lnSpc>
                <a:spcAft>
                  <a:spcPts val="800"/>
                </a:spcAft>
              </a:pPr>
              <a:r>
                <a:rPr lang="es-CO" sz="1600">
                  <a:effectLst/>
                  <a:latin typeface="Museo Sans Condensed" panose="02000000000000000000" pitchFamily="2" charset="0"/>
                  <a:ea typeface="Calibri" panose="020F0502020204030204" pitchFamily="34" charset="0"/>
                  <a:cs typeface="Calibri" panose="020F0502020204030204" pitchFamily="34" charset="0"/>
                </a:rPr>
                <a:t>1</a:t>
              </a:r>
              <a:endParaRPr lang="es-CO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5" name="Cuadro de texto 2">
            <a:extLst>
              <a:ext uri="{FF2B5EF4-FFF2-40B4-BE49-F238E27FC236}">
                <a16:creationId xmlns:a16="http://schemas.microsoft.com/office/drawing/2014/main" id="{C02C4F6E-4137-4829-BA83-6F4B4A10D107}"/>
              </a:ext>
            </a:extLst>
          </xdr:cNvPr>
          <xdr:cNvSpPr txBox="1">
            <a:spLocks noChangeArrowheads="1"/>
          </xdr:cNvSpPr>
        </xdr:nvSpPr>
        <xdr:spPr bwMode="auto">
          <a:xfrm>
            <a:off x="717404" y="262458"/>
            <a:ext cx="3963314" cy="3209450"/>
          </a:xfrm>
          <a:prstGeom prst="rect">
            <a:avLst/>
          </a:prstGeom>
          <a:noFill/>
          <a:ln w="9525">
            <a:noFill/>
            <a:miter lim="800000"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ts val="4900"/>
              </a:lnSpc>
              <a:spcAft>
                <a:spcPts val="0"/>
              </a:spcAft>
            </a:pPr>
            <a:r>
              <a:rPr lang="es-CO" sz="3800" b="1">
                <a:solidFill>
                  <a:srgbClr val="7F7F7F"/>
                </a:solidFill>
                <a:effectLst/>
                <a:latin typeface="Museo Sans Condensed" panose="02000000000000000000" pitchFamily="2" charset="0"/>
                <a:ea typeface="Calibri" panose="020F0502020204030204" pitchFamily="34" charset="0"/>
                <a:cs typeface="Times New Roman" panose="02020603050405020304" pitchFamily="18" charset="0"/>
              </a:rPr>
              <a:t>PLAN DE</a:t>
            </a:r>
            <a:endParaRPr lang="es-CO" sz="4800" b="1">
              <a:solidFill>
                <a:srgbClr val="AA1023"/>
              </a:solidFill>
              <a:effectLst/>
              <a:latin typeface="Museo Sans Condensed" panose="02000000000000000000" pitchFamily="2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4900"/>
              </a:lnSpc>
              <a:spcAft>
                <a:spcPts val="0"/>
              </a:spcAft>
            </a:pPr>
            <a:r>
              <a:rPr lang="es-CO" sz="4800" b="1">
                <a:solidFill>
                  <a:srgbClr val="AA1023"/>
                </a:solidFill>
                <a:effectLst/>
                <a:latin typeface="Museo Sans Condensed" panose="02000000000000000000" pitchFamily="2" charset="0"/>
                <a:ea typeface="Calibri" panose="020F0502020204030204" pitchFamily="34" charset="0"/>
                <a:cs typeface="Times New Roman" panose="02020603050405020304" pitchFamily="18" charset="0"/>
              </a:rPr>
              <a:t>ACCIÓN</a:t>
            </a:r>
            <a:r>
              <a:rPr lang="es-CO" sz="4800" b="1" baseline="0">
                <a:solidFill>
                  <a:srgbClr val="AA1023"/>
                </a:solidFill>
                <a:effectLst/>
                <a:latin typeface="Museo Sans Condensed" panose="02000000000000000000" pitchFamily="2" charset="0"/>
                <a:ea typeface="Calibri" panose="020F0502020204030204" pitchFamily="34" charset="0"/>
                <a:cs typeface="Times New Roman" panose="02020603050405020304" pitchFamily="18" charset="0"/>
              </a:rPr>
              <a:t> INSTITUCIONAL </a:t>
            </a:r>
            <a:r>
              <a:rPr lang="es-CO" sz="4800" b="1">
                <a:solidFill>
                  <a:srgbClr val="AA1023"/>
                </a:solidFill>
                <a:effectLst/>
                <a:latin typeface="Museo Sans Condensed" panose="02000000000000000000" pitchFamily="2" charset="0"/>
                <a:ea typeface="Calibri" panose="020F0502020204030204" pitchFamily="34" charset="0"/>
                <a:cs typeface="Times New Roman" panose="02020603050405020304" pitchFamily="18" charset="0"/>
              </a:rPr>
              <a:t>DADEP -</a:t>
            </a:r>
          </a:p>
          <a:p>
            <a:pPr algn="l">
              <a:lnSpc>
                <a:spcPts val="4900"/>
              </a:lnSpc>
              <a:spcAft>
                <a:spcPts val="0"/>
              </a:spcAft>
            </a:pPr>
            <a:r>
              <a:rPr lang="es-CO" sz="4800" b="1">
                <a:solidFill>
                  <a:srgbClr val="BF9000"/>
                </a:solidFill>
                <a:effectLst/>
                <a:latin typeface="Museo Sans Condensed" panose="02000000000000000000" pitchFamily="2" charset="0"/>
                <a:ea typeface="Calibri" panose="020F0502020204030204" pitchFamily="34" charset="0"/>
                <a:cs typeface="Times New Roman" panose="02020603050405020304" pitchFamily="18" charset="0"/>
              </a:rPr>
              <a:t>2022</a:t>
            </a:r>
            <a:endParaRPr lang="es-CO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1</xdr:col>
      <xdr:colOff>376646</xdr:colOff>
      <xdr:row>31</xdr:row>
      <xdr:rowOff>50801</xdr:rowOff>
    </xdr:from>
    <xdr:to>
      <xdr:col>8</xdr:col>
      <xdr:colOff>262346</xdr:colOff>
      <xdr:row>34</xdr:row>
      <xdr:rowOff>127001</xdr:rowOff>
    </xdr:to>
    <xdr:sp macro="" textlink="">
      <xdr:nvSpPr>
        <xdr:cNvPr id="8" name="Cuadro de texto 2">
          <a:extLst>
            <a:ext uri="{FF2B5EF4-FFF2-40B4-BE49-F238E27FC236}">
              <a16:creationId xmlns:a16="http://schemas.microsoft.com/office/drawing/2014/main" id="{27534C56-0C7E-4A6F-8DA3-20EF15B730A7}"/>
            </a:ext>
          </a:extLst>
        </xdr:cNvPr>
        <xdr:cNvSpPr txBox="1">
          <a:spLocks noChangeArrowheads="1"/>
        </xdr:cNvSpPr>
      </xdr:nvSpPr>
      <xdr:spPr bwMode="auto">
        <a:xfrm>
          <a:off x="1138646" y="5759451"/>
          <a:ext cx="5219700" cy="628650"/>
        </a:xfrm>
        <a:prstGeom prst="rect">
          <a:avLst/>
        </a:prstGeom>
        <a:noFill/>
        <a:ln w="9525">
          <a:noFill/>
          <a:miter lim="800000"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CO" sz="2600" b="1">
              <a:solidFill>
                <a:srgbClr val="F7B325"/>
              </a:solidFill>
              <a:effectLst/>
              <a:latin typeface="Museo Sans Condensed" panose="02000000000000000000" pitchFamily="2" charset="0"/>
              <a:ea typeface="Calibri" panose="020F0502020204030204" pitchFamily="34" charset="0"/>
              <a:cs typeface="Times New Roman" panose="02020603050405020304" pitchFamily="18" charset="0"/>
            </a:rPr>
            <a:t>Proceso</a:t>
          </a:r>
          <a:r>
            <a:rPr lang="es-CO" sz="2600">
              <a:solidFill>
                <a:srgbClr val="F7B325"/>
              </a:solidFill>
              <a:effectLst/>
              <a:latin typeface="Museo Sans Condensed" panose="02000000000000000000" pitchFamily="2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CO" sz="2200">
              <a:solidFill>
                <a:srgbClr val="262626"/>
              </a:solidFill>
              <a:effectLst/>
              <a:latin typeface="Museo Sans Condensed" panose="02000000000000000000" pitchFamily="2" charset="0"/>
              <a:ea typeface="Calibri" panose="020F0502020204030204" pitchFamily="34" charset="0"/>
              <a:cs typeface="Times New Roman" panose="02020603050405020304" pitchFamily="18" charset="0"/>
            </a:rPr>
            <a:t>Direccionamiento Estratégico </a:t>
          </a:r>
          <a:endParaRPr lang="es-CO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74413</xdr:colOff>
      <xdr:row>0</xdr:row>
      <xdr:rowOff>36888</xdr:rowOff>
    </xdr:from>
    <xdr:to>
      <xdr:col>1</xdr:col>
      <xdr:colOff>1056678</xdr:colOff>
      <xdr:row>4</xdr:row>
      <xdr:rowOff>48215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DA90C42-B422-42F1-A776-AB4FDFEB7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178593" y="36888"/>
          <a:ext cx="982265" cy="1245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1235274</xdr:colOff>
      <xdr:row>1</xdr:row>
      <xdr:rowOff>29766</xdr:rowOff>
    </xdr:from>
    <xdr:to>
      <xdr:col>6</xdr:col>
      <xdr:colOff>1232648</xdr:colOff>
      <xdr:row>3</xdr:row>
      <xdr:rowOff>347382</xdr:rowOff>
    </xdr:to>
    <xdr:sp macro="" textlink="">
      <xdr:nvSpPr>
        <xdr:cNvPr id="5" name="1 Rectángulo redondeado">
          <a:extLst>
            <a:ext uri="{FF2B5EF4-FFF2-40B4-BE49-F238E27FC236}">
              <a16:creationId xmlns:a16="http://schemas.microsoft.com/office/drawing/2014/main" id="{0215A773-DCCD-493D-B7AE-A69AB701AB88}"/>
            </a:ext>
          </a:extLst>
        </xdr:cNvPr>
        <xdr:cNvSpPr/>
      </xdr:nvSpPr>
      <xdr:spPr>
        <a:xfrm>
          <a:off x="1336127" y="130619"/>
          <a:ext cx="8928462" cy="1079616"/>
        </a:xfrm>
        <a:prstGeom prst="roundRect">
          <a:avLst/>
        </a:prstGeom>
        <a:ln w="19050">
          <a:solidFill>
            <a:srgbClr val="AC1925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3600" b="0">
              <a:solidFill>
                <a:srgbClr val="AC1925"/>
              </a:solidFill>
              <a:latin typeface="Museo Sans Condensed" panose="02000000000000000000" pitchFamily="2" charset="0"/>
            </a:rPr>
            <a:t>PLAN DE ACCIÓN</a:t>
          </a:r>
          <a:r>
            <a:rPr lang="es-CO" sz="3600" b="0" baseline="0">
              <a:solidFill>
                <a:srgbClr val="AC1925"/>
              </a:solidFill>
              <a:latin typeface="Museo Sans Condensed" panose="02000000000000000000" pitchFamily="2" charset="0"/>
            </a:rPr>
            <a:t> INSTITUCIONAL 2023                            </a:t>
          </a:r>
          <a:endParaRPr lang="es-CO" sz="4000" b="0" baseline="0">
            <a:solidFill>
              <a:srgbClr val="AC1925"/>
            </a:solidFill>
            <a:latin typeface="Museo Sans Condensed" panose="02000000000000000000" pitchFamily="2" charset="0"/>
          </a:endParaRPr>
        </a:p>
        <a:p>
          <a:pPr algn="ctr"/>
          <a:r>
            <a:rPr lang="es-CO" sz="1600" b="0" baseline="0">
              <a:solidFill>
                <a:srgbClr val="AC1925"/>
              </a:solidFill>
              <a:latin typeface="Museo Sans Condensed" panose="02000000000000000000" pitchFamily="2" charset="0"/>
            </a:rPr>
            <a:t>Departamento Administrativo de la Defensoría del Espacio Público - DADEP</a:t>
          </a:r>
        </a:p>
      </xdr:txBody>
    </xdr:sp>
    <xdr:clientData/>
  </xdr:twoCellAnchor>
  <xdr:twoCellAnchor editAs="oneCell">
    <xdr:from>
      <xdr:col>4</xdr:col>
      <xdr:colOff>711727</xdr:colOff>
      <xdr:row>47</xdr:row>
      <xdr:rowOff>82020</xdr:rowOff>
    </xdr:from>
    <xdr:to>
      <xdr:col>4</xdr:col>
      <xdr:colOff>1252801</xdr:colOff>
      <xdr:row>48</xdr:row>
      <xdr:rowOff>176476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DD14F20-CD9E-4C42-BA71-D6AE8FE28D16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98165" y="28811801"/>
          <a:ext cx="541074" cy="284956"/>
        </a:xfrm>
        <a:prstGeom prst="rect">
          <a:avLst/>
        </a:prstGeom>
      </xdr:spPr>
    </xdr:pic>
    <xdr:clientData/>
  </xdr:twoCellAnchor>
  <xdr:twoCellAnchor>
    <xdr:from>
      <xdr:col>4</xdr:col>
      <xdr:colOff>726281</xdr:colOff>
      <xdr:row>48</xdr:row>
      <xdr:rowOff>178594</xdr:rowOff>
    </xdr:from>
    <xdr:to>
      <xdr:col>4</xdr:col>
      <xdr:colOff>1007586</xdr:colOff>
      <xdr:row>50</xdr:row>
      <xdr:rowOff>23178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2" name="Entrada de lápiz 1">
              <a:extLst>
                <a:ext uri="{FF2B5EF4-FFF2-40B4-BE49-F238E27FC236}">
                  <a16:creationId xmlns:a16="http://schemas.microsoft.com/office/drawing/2014/main" id="{DD548291-38AF-96FE-73EB-0F7B92F8E3DF}"/>
                </a:ext>
              </a:extLst>
            </xdr14:cNvPr>
            <xdr14:cNvContentPartPr/>
          </xdr14:nvContentPartPr>
          <xdr14:nvPr macro=""/>
          <xdr14:xfrm>
            <a:off x="7441406" y="27551063"/>
            <a:ext cx="281305" cy="23749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DD548291-38AF-96FE-73EB-0F7B92F8E3DF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7432459" y="27542135"/>
              <a:ext cx="298842" cy="254989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381000</xdr:colOff>
      <xdr:row>49</xdr:row>
      <xdr:rowOff>154781</xdr:rowOff>
    </xdr:from>
    <xdr:to>
      <xdr:col>4</xdr:col>
      <xdr:colOff>544195</xdr:colOff>
      <xdr:row>51</xdr:row>
      <xdr:rowOff>44450</xdr:rowOff>
    </xdr:to>
    <xdr:pic>
      <xdr:nvPicPr>
        <xdr:cNvPr id="3" name="Imagen 2" descr="Imagen que contiene Flecha&#10;&#10;Descripción generada automáticamente">
          <a:extLst>
            <a:ext uri="{FF2B5EF4-FFF2-40B4-BE49-F238E27FC236}">
              <a16:creationId xmlns:a16="http://schemas.microsoft.com/office/drawing/2014/main" id="{6CE311E7-7A2D-2540-788A-36A2F2EAF2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27717750"/>
          <a:ext cx="163195" cy="282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1702</xdr:colOff>
      <xdr:row>1</xdr:row>
      <xdr:rowOff>71438</xdr:rowOff>
    </xdr:from>
    <xdr:to>
      <xdr:col>2</xdr:col>
      <xdr:colOff>595312</xdr:colOff>
      <xdr:row>3</xdr:row>
      <xdr:rowOff>357188</xdr:rowOff>
    </xdr:to>
    <xdr:pic>
      <xdr:nvPicPr>
        <xdr:cNvPr id="3" name="Imagen 2" descr="Descripción: Descripción: Descripción: PROCEDIMIENTO-03.png">
          <a:extLst>
            <a:ext uri="{FF2B5EF4-FFF2-40B4-BE49-F238E27FC236}">
              <a16:creationId xmlns:a16="http://schemas.microsoft.com/office/drawing/2014/main" id="{D3D6EE16-66FA-4991-ADDA-BA22B26056A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108858" y="166688"/>
          <a:ext cx="1391329" cy="1047750"/>
        </a:xfrm>
        <a:prstGeom prst="roundRect">
          <a:avLst>
            <a:gd name="adj" fmla="val 4167"/>
          </a:avLst>
        </a:prstGeom>
        <a:solidFill>
          <a:srgbClr val="FFFFFF"/>
        </a:solidFill>
        <a:ln w="19050" cap="sq" cmpd="sng" algn="ctr">
          <a:solidFill>
            <a:srgbClr val="002060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678657</xdr:colOff>
      <xdr:row>1</xdr:row>
      <xdr:rowOff>35719</xdr:rowOff>
    </xdr:from>
    <xdr:to>
      <xdr:col>33</xdr:col>
      <xdr:colOff>797718</xdr:colOff>
      <xdr:row>4</xdr:row>
      <xdr:rowOff>1702</xdr:rowOff>
    </xdr:to>
    <xdr:sp macro="" textlink="">
      <xdr:nvSpPr>
        <xdr:cNvPr id="4" name="1 Rectángulo redondeado">
          <a:extLst>
            <a:ext uri="{FF2B5EF4-FFF2-40B4-BE49-F238E27FC236}">
              <a16:creationId xmlns:a16="http://schemas.microsoft.com/office/drawing/2014/main" id="{E5A5FA11-0648-4718-B9D5-4D67B85531E3}"/>
            </a:ext>
          </a:extLst>
        </xdr:cNvPr>
        <xdr:cNvSpPr/>
      </xdr:nvSpPr>
      <xdr:spPr>
        <a:xfrm>
          <a:off x="1583532" y="130969"/>
          <a:ext cx="29860874" cy="1108983"/>
        </a:xfrm>
        <a:prstGeom prst="roundRect">
          <a:avLst/>
        </a:prstGeom>
        <a:ln w="38100">
          <a:solidFill>
            <a:srgbClr val="002060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800" b="1" baseline="0">
              <a:solidFill>
                <a:srgbClr val="002060"/>
              </a:solidFill>
              <a:latin typeface="Museo Sans Condensed" panose="02000000000000000000" pitchFamily="2" charset="0"/>
            </a:rPr>
            <a:t>FORMATO</a:t>
          </a:r>
        </a:p>
        <a:p>
          <a:pPr algn="ctr"/>
          <a:r>
            <a:rPr lang="es-CO" sz="2800" b="1" baseline="0">
              <a:solidFill>
                <a:srgbClr val="002060"/>
              </a:solidFill>
              <a:latin typeface="Museo Sans Condensed" panose="02000000000000000000" pitchFamily="2" charset="0"/>
            </a:rPr>
            <a:t>ACCIÓN INSTITUCIONAL</a:t>
          </a:r>
        </a:p>
      </xdr:txBody>
    </xdr:sp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5T17:12:36.317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574 205 992,'3'8'1,"-3"-6"23</inkml:trace>
  <inkml:trace contextRef="#ctx0" brushRef="#br0" timeOffset="345.41">570 203 992,'0'0'128,"0"0"1,1 0-1,-1 0 0,0 0 1,0 0-1,0 0 0,0 0 0,1 0 1,-1 0-1,0 0 0,0 0 1,0 0-1,0 0 0,0 0 1,1 0-1,-1 0 0,0-1 1,0 1-1,0 0 0,0 0 1,0 0-1,1 0 0,-1 0 1,0 0-1,0 0 0,0 0 1,1-1-1,-1 1 0,0 0 0,0 0 1,0 0-1,0-1 0,0 1 1,0 0-1,0 0 0,0 0 1,0 0-1,0 0 0,0-1 1,0 1-1,-1-11 4106,0 2-4788,1 2-4859,5-2 3792,-2 4 114</inkml:trace>
  <inkml:trace contextRef="#ctx0" brushRef="#br0" timeOffset="2125.11">785 1 1080,'-106'51'954,"65"-33"-609,15-6-49,-214 93 3321,169-81-2204,-7 3 854,77-26-2182,0-1 0,1 0 1,-1 1-1,0-1 1,1 0-1,-1 1 0,0-1 1,1 0-1,-1 1 1,1-1-1,-1 1 0,1-1 1,-1 1-1,1 0 1,-1-1-1,1 1 0,-1 0 1,1 0-1,0 0 1,-1 1-1,1-2-80,0 0 0,0 0 1,0 0-1,0 0 0,0 1 0,0-1 1,0 0-1,1 0 0,-1 1 0,0-1 1,0 0-1,0 0 0,0 0 0,0 0 1,0 0-1,1 0 0,-1 1 0,0-1 1,0 0-1,0 0 0,0 0 0,1 0 1,-1 0-1,0 0 0,0 0 0,0 0 1,6 2 72,2-2-73,0 1-1,1-2 1,-1 1 0,0-1-1,0-1 1,10-2 0,10-3-7,7 2-90,47-1 0,-82 6 87,0 0-1,1 0 1,-1 0 0,0 0 0,1 0 0,-1 0 0,1 1 0,-1-1-1,0 0 1,1 0 0,-1 0 0,0 0 0,1 0 0,-1 0 0,1 1 0,-1-1 1,0 0 1,0 1 0,0-1 0,0 0 0,0 0 0,0 0-1,0 0 1,0 0 0,0 0 0,0 0 0,0 1 0,0-1-1,0 0 1,0 0 0,0 0 0,0 1 0,0-1 0,0 0-1,0 0 1,0 0 0,0 0 0,0 0 0,0 0 0,0 0-1,0 1 1,0-1 0,0 0 0,-1 0 0,-8 10-73,9-9 80,-18 14-23,-37 23-1,3-3 127,26-15 11,-45 23 1,-32 7 456,82-40-333,13-6-182,-55 27 857,61-30-812,-6 3 180,7-3-92,4-1 81,19-6-152,-1-2 1,28-14-1,-26 10-58,36-10 1,-44 17-60,34-7-18,-31 8-12,-18 3 6,0 2-32,-1 0 43,1 0-1,-1 0 1,1-1 0,-1 1-1,1 0 1,-1 0-1,1-1 1,-1 1 0,0-1-1,0 1 1,1-1-1,-2 1 1,1 0 4,-2 1-5,-29 18-45,27-18 65,1 0 0,0 0 0,-1 0 0,0-1 0,-6 2 0,10-3 229,6-3-32,5-3-189,1 0 0,-1 1 0,1 1 0,19-5 0,83-28-703,-113 37 669,1 0 0,-1 0 1,0 0-1,0 0 1,0 0-1,0 0 0,1 0 1,-1 0-1,0 0 1,0 0-1,0 0 1,0 0-1,1 0 0,-1 0 1,0 0-1,0 0 1,0 0-1,1 0 0,-1 0 1,0 0-1,0 0 1,0 0-1,0 0 1,1 0-1,-1 0 0,-2 4-44,-6 6 87,-5-1 30,1 0 0,-23 11 1,30-17 130,7-6-11,10-3-111,45-19-85,-5 2-314,-51 23 328,6-3-115,-1 0 0,9-6-1,-15 8 54,-1 2-21,-5 5 87,0-1 0,-1 1 0,-9 5 0,5-4 12,3-1 33,5-4 53,0 0-1,-6 3 0,10-5-41,0 0-1,1 0 1,-1 0 0,0 0-1,0 0 1,2 1-1,5-1 43,31-4-394,69-17 0,-62 10-605,-37 10 571,-7 1 151,0 0 0,0-1 0,1 1 1,2-2-1,-4 2 145,-1 0 1,1 0-1,-1-1 1,1 1 0,-1 0-1,1-1 1,-1 1-1,0-1 1,1 1-1,-1 0 1,0-1-1,1 1 1,-1-1-1,0 1 1,1-1 0,-1 0-1,1 1 1,-1-1-1,0 1 1,0-1-1,0 1 1,1-2-1,-1 0 31,0 0 0,1-1-1,-1 1 1,1 0-1,-1 0 1,1 0 0,0 0-1,0 1 1,0-1-1,0 0 1,0 0 0,0 0-1,0 0 1,1 1-1,-1-1 1,0 1 0,1 0-1,-1-1 1,1 1-1,-1 0 1,4-2 0,18-12 319,-2-2 0,39-37 0,-56 50-299,-1 0 1,0 0-1,0 1 1,0-1-1,-1-1 1,1 1-1,-1 0 0,3-7 1,-5 10 9,0 0 0,0 1 0,1-1 0,-1 1 0,0-1 0,0 0 1,0 1-1,0-1 0,0 0 0,0 1 0,0-1 0,0 1 0,0-1 0,0 0 0,0 1 0,0-1 0,0 0 1,0 1-1,0-1 0,-1 0 0,1 0 0,-1 1-1,1-1 1,-1 0 0,1 1 0,-1 0-1,0-1 1,1 0 0,-1 1 0,1 0 0,-1 0-1,1-1 1,-1 1 0,0-1 0,1 1-1,-2 0 1,1 0 9,-1 0-1,1-1 0,-1 1 0,1 0 1,-1 1-1,1-1 0,0 0 0,-1 0 1,1 0-1,-1 1 0,1 0 0,-1-1 1,-1 2-1,-3 2 174,-9 7 0,10-7-150,-6 5 142,1 0 0,0 1 0,0 1 1,1 0-1,-11 16 0,-33 66 579,30-51-502,15-27-137,0 0 0,-9 32 0,-5 34-121,21-75-66,-2 5-491,-1 15 0,3-21 21,1-1 0,0 0 0,0 0-1,0 0 1,1 0 0,-1 0 0,2 6 0,1-2-1136,0-2-5088</inkml:trace>
</inkml: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showGridLines="0" view="pageBreakPreview" topLeftCell="A9" zoomScaleNormal="100" zoomScaleSheetLayoutView="100" workbookViewId="0">
      <selection activeCell="F56" sqref="F56"/>
    </sheetView>
  </sheetViews>
  <sheetFormatPr baseColWidth="10" defaultRowHeight="15"/>
  <cols>
    <col min="9" max="9" width="11.140625" customWidth="1"/>
    <col min="10" max="10" width="9.140625" customWidth="1"/>
  </cols>
  <sheetData/>
  <pageMargins left="0" right="0" top="0" bottom="0" header="0" footer="0"/>
  <pageSetup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H51"/>
  <sheetViews>
    <sheetView showGridLines="0" tabSelected="1" view="pageBreakPreview" topLeftCell="AD1" zoomScale="80" zoomScaleNormal="80" zoomScaleSheetLayoutView="80" workbookViewId="0">
      <pane ySplit="9" topLeftCell="A11" activePane="bottomLeft" state="frozenSplit"/>
      <selection pane="bottomLeft" activeCell="AB52" sqref="AB52"/>
    </sheetView>
  </sheetViews>
  <sheetFormatPr baseColWidth="10" defaultColWidth="11.42578125" defaultRowHeight="15"/>
  <cols>
    <col min="1" max="1" width="1.5703125" style="35" customWidth="1"/>
    <col min="2" max="3" width="40.5703125" style="35" customWidth="1"/>
    <col min="4" max="4" width="18" style="35" customWidth="1"/>
    <col min="5" max="5" width="19.5703125" style="35" customWidth="1"/>
    <col min="6" max="6" width="37.5703125" style="35" customWidth="1"/>
    <col min="7" max="7" width="27.5703125" style="35" hidden="1" customWidth="1"/>
    <col min="8" max="8" width="20.5703125" style="35" hidden="1" customWidth="1"/>
    <col min="9" max="9" width="19.28515625" style="35" hidden="1" customWidth="1"/>
    <col min="10" max="10" width="42.42578125" style="43" hidden="1" customWidth="1"/>
    <col min="11" max="12" width="18.140625" style="35" customWidth="1"/>
    <col min="13" max="13" width="19.42578125" style="35" customWidth="1"/>
    <col min="14" max="14" width="20.42578125" style="35" customWidth="1"/>
    <col min="15" max="15" width="19.28515625" style="35" customWidth="1"/>
    <col min="16" max="16" width="15" style="35" customWidth="1"/>
    <col min="17" max="17" width="22.42578125" style="35" customWidth="1"/>
    <col min="18" max="18" width="25.7109375" style="35" customWidth="1"/>
    <col min="19" max="19" width="20.42578125" style="35" customWidth="1"/>
    <col min="20" max="21" width="24.5703125" style="35" customWidth="1"/>
    <col min="22" max="22" width="20.42578125" style="35" customWidth="1"/>
    <col min="23" max="23" width="24.5703125" style="35" customWidth="1"/>
    <col min="24" max="26" width="17.7109375" style="35" customWidth="1"/>
    <col min="27" max="28" width="14.7109375" style="35" customWidth="1"/>
    <col min="29" max="29" width="13.7109375" style="35" customWidth="1"/>
    <col min="30" max="35" width="17.7109375" style="35" customWidth="1"/>
    <col min="36" max="36" width="16.5703125" style="35" customWidth="1"/>
    <col min="37" max="37" width="13.5703125" style="35" customWidth="1"/>
    <col min="38" max="41" width="17.7109375" style="35" customWidth="1"/>
    <col min="42" max="42" width="2.140625" style="35" customWidth="1"/>
    <col min="43" max="16384" width="11.42578125" style="35"/>
  </cols>
  <sheetData>
    <row r="1" spans="1:242" ht="7.5" customHeight="1">
      <c r="A1" s="33"/>
      <c r="B1" s="33"/>
      <c r="C1" s="33"/>
      <c r="D1" s="33"/>
      <c r="E1" s="33"/>
      <c r="F1" s="33"/>
      <c r="G1" s="33"/>
      <c r="H1" s="33"/>
      <c r="I1" s="33"/>
      <c r="J1" s="34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P1" s="36"/>
      <c r="AQ1" s="36"/>
      <c r="AR1" s="36"/>
      <c r="AS1" s="36"/>
      <c r="AT1" s="36"/>
      <c r="AU1" s="36"/>
      <c r="AV1" s="36"/>
      <c r="AW1" s="36"/>
      <c r="AX1" s="33"/>
      <c r="AY1" s="33"/>
      <c r="AZ1" s="33"/>
      <c r="BA1" s="33"/>
      <c r="BB1" s="33"/>
      <c r="BC1" s="33"/>
      <c r="BD1" s="33"/>
      <c r="BE1" s="33"/>
      <c r="BF1" s="33"/>
      <c r="BG1" s="33"/>
      <c r="BO1" s="37"/>
      <c r="BP1" s="37"/>
      <c r="BQ1" s="37"/>
      <c r="BR1" s="37"/>
      <c r="BS1" s="37"/>
      <c r="BT1" s="37"/>
      <c r="BU1" s="38"/>
      <c r="BV1" s="38"/>
      <c r="BW1" s="38"/>
      <c r="BX1" s="38"/>
      <c r="BY1" s="38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40"/>
    </row>
    <row r="2" spans="1:242" ht="30" customHeight="1">
      <c r="A2" s="121"/>
      <c r="B2" s="121"/>
      <c r="C2" s="121"/>
      <c r="D2" s="121"/>
      <c r="E2" s="36"/>
      <c r="F2" s="36"/>
      <c r="G2" s="36"/>
      <c r="H2" s="41" t="s">
        <v>4</v>
      </c>
      <c r="I2" s="41" t="s">
        <v>101</v>
      </c>
      <c r="J2" s="34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40"/>
    </row>
    <row r="3" spans="1:242" ht="30" customHeight="1">
      <c r="A3" s="121"/>
      <c r="B3" s="121"/>
      <c r="C3" s="121"/>
      <c r="D3" s="121"/>
      <c r="E3" s="36"/>
      <c r="F3" s="36"/>
      <c r="G3" s="36"/>
      <c r="H3" s="41" t="s">
        <v>5</v>
      </c>
      <c r="I3" s="41">
        <v>1</v>
      </c>
      <c r="J3" s="34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L3" s="91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40"/>
    </row>
    <row r="4" spans="1:242" ht="30" customHeight="1">
      <c r="A4" s="121"/>
      <c r="B4" s="121"/>
      <c r="C4" s="121"/>
      <c r="D4" s="121"/>
      <c r="E4" s="36"/>
      <c r="F4" s="36"/>
      <c r="G4" s="36"/>
      <c r="H4" s="41" t="s">
        <v>6</v>
      </c>
      <c r="I4" s="42">
        <v>43495</v>
      </c>
      <c r="J4" s="34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L4" s="91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40"/>
    </row>
    <row r="5" spans="1:242" ht="7.5" customHeight="1">
      <c r="A5" s="33"/>
      <c r="B5" s="33"/>
      <c r="C5" s="33"/>
      <c r="D5" s="33"/>
      <c r="E5" s="33"/>
      <c r="F5" s="33"/>
      <c r="G5" s="33"/>
      <c r="H5" s="33"/>
      <c r="I5" s="33"/>
      <c r="J5" s="34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P5" s="36"/>
      <c r="AQ5" s="36"/>
      <c r="AR5" s="36"/>
      <c r="AS5" s="36"/>
      <c r="AT5" s="36"/>
      <c r="AU5" s="36"/>
      <c r="AV5" s="36"/>
      <c r="AW5" s="36"/>
      <c r="AX5" s="33"/>
      <c r="AY5" s="33"/>
      <c r="AZ5" s="33"/>
      <c r="BA5" s="33"/>
      <c r="BB5" s="33"/>
      <c r="BC5" s="33"/>
      <c r="BD5" s="33"/>
      <c r="BE5" s="33"/>
      <c r="BF5" s="33"/>
      <c r="BG5" s="33"/>
      <c r="BO5" s="37"/>
      <c r="BP5" s="37"/>
      <c r="BQ5" s="37"/>
      <c r="BR5" s="37"/>
      <c r="BS5" s="37"/>
      <c r="BT5" s="37"/>
      <c r="BU5" s="38"/>
      <c r="BV5" s="38"/>
      <c r="BW5" s="38"/>
      <c r="BX5" s="38"/>
      <c r="BY5" s="38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40"/>
    </row>
    <row r="6" spans="1:242" s="45" customFormat="1" ht="27.75" customHeight="1">
      <c r="A6" s="47"/>
      <c r="B6" s="128" t="s">
        <v>102</v>
      </c>
      <c r="C6" s="129"/>
      <c r="D6" s="129"/>
      <c r="E6" s="129"/>
      <c r="F6" s="129"/>
      <c r="G6" s="130"/>
      <c r="H6" s="128" t="s">
        <v>103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30"/>
      <c r="AP6" s="46"/>
      <c r="AQ6" s="46"/>
      <c r="AR6" s="46"/>
      <c r="AS6" s="46"/>
      <c r="AT6" s="46"/>
      <c r="AU6" s="46"/>
      <c r="AV6" s="46"/>
      <c r="AW6" s="46"/>
    </row>
    <row r="7" spans="1:242" ht="12.75" customHeight="1" thickBot="1"/>
    <row r="8" spans="1:242" ht="30.75" customHeight="1">
      <c r="B8" s="123" t="s">
        <v>2</v>
      </c>
      <c r="C8" s="123" t="s">
        <v>3</v>
      </c>
      <c r="D8" s="123" t="s">
        <v>1</v>
      </c>
      <c r="E8" s="123" t="s">
        <v>0</v>
      </c>
      <c r="F8" s="126" t="s">
        <v>9</v>
      </c>
      <c r="G8" s="124" t="s">
        <v>8</v>
      </c>
      <c r="H8" s="124" t="s">
        <v>10</v>
      </c>
      <c r="I8" s="124" t="s">
        <v>11</v>
      </c>
      <c r="J8" s="122" t="s">
        <v>12</v>
      </c>
      <c r="K8" s="122" t="s">
        <v>24</v>
      </c>
      <c r="L8" s="131" t="s">
        <v>176</v>
      </c>
      <c r="M8" s="132"/>
      <c r="N8" s="133"/>
      <c r="O8" s="107" t="s">
        <v>180</v>
      </c>
      <c r="P8" s="108"/>
      <c r="Q8" s="109"/>
      <c r="R8" s="110" t="s">
        <v>181</v>
      </c>
      <c r="S8" s="111"/>
      <c r="T8" s="112"/>
      <c r="U8" s="113" t="s">
        <v>182</v>
      </c>
      <c r="V8" s="114"/>
      <c r="W8" s="114"/>
      <c r="X8" s="115" t="s">
        <v>183</v>
      </c>
      <c r="Y8" s="98"/>
      <c r="Z8" s="98"/>
      <c r="AA8" s="116" t="s">
        <v>186</v>
      </c>
      <c r="AB8" s="116"/>
      <c r="AC8" s="117"/>
      <c r="AD8" s="98" t="s">
        <v>187</v>
      </c>
      <c r="AE8" s="98"/>
      <c r="AF8" s="98"/>
      <c r="AG8" s="99" t="s">
        <v>188</v>
      </c>
      <c r="AH8" s="99"/>
      <c r="AI8" s="100"/>
      <c r="AJ8" s="101" t="s">
        <v>189</v>
      </c>
      <c r="AK8" s="102"/>
      <c r="AL8" s="103"/>
      <c r="AM8" s="104" t="s">
        <v>193</v>
      </c>
      <c r="AN8" s="105"/>
      <c r="AO8" s="106"/>
      <c r="AP8" s="44"/>
    </row>
    <row r="9" spans="1:242" ht="39.950000000000003" customHeight="1">
      <c r="B9" s="123"/>
      <c r="C9" s="123"/>
      <c r="D9" s="123"/>
      <c r="E9" s="123"/>
      <c r="F9" s="127"/>
      <c r="G9" s="125"/>
      <c r="H9" s="125"/>
      <c r="I9" s="125"/>
      <c r="J9" s="122"/>
      <c r="K9" s="122"/>
      <c r="L9" s="73" t="s">
        <v>177</v>
      </c>
      <c r="M9" s="74" t="s">
        <v>178</v>
      </c>
      <c r="N9" s="75" t="s">
        <v>179</v>
      </c>
      <c r="O9" s="76" t="s">
        <v>177</v>
      </c>
      <c r="P9" s="77" t="s">
        <v>178</v>
      </c>
      <c r="Q9" s="78" t="s">
        <v>179</v>
      </c>
      <c r="R9" s="73" t="s">
        <v>177</v>
      </c>
      <c r="S9" s="74" t="s">
        <v>178</v>
      </c>
      <c r="T9" s="75" t="s">
        <v>179</v>
      </c>
      <c r="U9" s="77" t="s">
        <v>177</v>
      </c>
      <c r="V9" s="77" t="s">
        <v>178</v>
      </c>
      <c r="W9" s="79" t="s">
        <v>179</v>
      </c>
      <c r="X9" s="80" t="s">
        <v>13</v>
      </c>
      <c r="Y9" s="81" t="s">
        <v>184</v>
      </c>
      <c r="Z9" s="81" t="s">
        <v>185</v>
      </c>
      <c r="AA9" s="82" t="s">
        <v>13</v>
      </c>
      <c r="AB9" s="82" t="s">
        <v>184</v>
      </c>
      <c r="AC9" s="83" t="s">
        <v>185</v>
      </c>
      <c r="AD9" s="81" t="s">
        <v>13</v>
      </c>
      <c r="AE9" s="81" t="s">
        <v>184</v>
      </c>
      <c r="AF9" s="81" t="s">
        <v>185</v>
      </c>
      <c r="AG9" s="84" t="s">
        <v>13</v>
      </c>
      <c r="AH9" s="84" t="s">
        <v>184</v>
      </c>
      <c r="AI9" s="85" t="s">
        <v>185</v>
      </c>
      <c r="AJ9" s="86" t="s">
        <v>190</v>
      </c>
      <c r="AK9" s="87" t="s">
        <v>191</v>
      </c>
      <c r="AL9" s="87" t="s">
        <v>192</v>
      </c>
      <c r="AM9" s="88" t="s">
        <v>194</v>
      </c>
      <c r="AN9" s="88" t="s">
        <v>191</v>
      </c>
      <c r="AO9" s="89" t="s">
        <v>192</v>
      </c>
      <c r="AP9" s="44"/>
    </row>
    <row r="10" spans="1:242" s="56" customFormat="1" ht="36" customHeight="1">
      <c r="B10" s="65" t="s">
        <v>39</v>
      </c>
      <c r="C10" s="50" t="s">
        <v>40</v>
      </c>
      <c r="D10" s="50" t="s">
        <v>38</v>
      </c>
      <c r="E10" s="134" t="s">
        <v>35</v>
      </c>
      <c r="F10" s="50" t="s">
        <v>36</v>
      </c>
      <c r="G10" s="50" t="s">
        <v>37</v>
      </c>
      <c r="H10" s="61">
        <v>44927</v>
      </c>
      <c r="I10" s="61">
        <v>45291</v>
      </c>
      <c r="J10" s="63" t="s">
        <v>104</v>
      </c>
      <c r="K10" s="118" t="s">
        <v>124</v>
      </c>
      <c r="L10" s="90">
        <v>565994000</v>
      </c>
      <c r="M10" s="90">
        <v>0</v>
      </c>
      <c r="N10" s="90">
        <f>+L10+M10</f>
        <v>565994000</v>
      </c>
      <c r="O10" s="90">
        <f>+N10</f>
        <v>565994000</v>
      </c>
      <c r="P10" s="90">
        <v>1000000</v>
      </c>
      <c r="Q10" s="90">
        <f>+O10+P10</f>
        <v>566994000</v>
      </c>
      <c r="R10" s="90">
        <f>+Q10</f>
        <v>566994000</v>
      </c>
      <c r="S10" s="90">
        <v>0</v>
      </c>
      <c r="T10" s="90">
        <f>+R10+S10</f>
        <v>566994000</v>
      </c>
      <c r="U10" s="90">
        <f>+T10</f>
        <v>566994000</v>
      </c>
      <c r="V10" s="90">
        <f>+W10-U10</f>
        <v>-19526067</v>
      </c>
      <c r="W10" s="90">
        <v>547467933</v>
      </c>
      <c r="X10" s="67">
        <v>8.3299999999999999E-2</v>
      </c>
      <c r="Y10" s="67">
        <v>8.3299999999999999E-2</v>
      </c>
      <c r="Z10" s="67">
        <f>+Y10/X10</f>
        <v>1</v>
      </c>
      <c r="AA10" s="67">
        <v>0.48330000000000001</v>
      </c>
      <c r="AB10" s="67">
        <v>0.36670000000000003</v>
      </c>
      <c r="AC10" s="67">
        <f>+AB10/AA10</f>
        <v>0.75874198220566935</v>
      </c>
      <c r="AD10" s="67">
        <v>0.18340000000000001</v>
      </c>
      <c r="AE10" s="67">
        <v>8.3299999999999999E-2</v>
      </c>
      <c r="AF10" s="67">
        <f>+AE10/AD10</f>
        <v>0.45419847328244273</v>
      </c>
      <c r="AG10" s="67">
        <v>0.25</v>
      </c>
      <c r="AH10" s="67">
        <v>0.4667</v>
      </c>
      <c r="AI10" s="67">
        <f>+AH10/AG10</f>
        <v>1.8668</v>
      </c>
      <c r="AJ10" s="67">
        <f>+SUM(X10+AA10+AD10+AG10)</f>
        <v>1</v>
      </c>
      <c r="AK10" s="67">
        <f>+SUM(Y10+AB10+AE10+AH10)</f>
        <v>1</v>
      </c>
      <c r="AL10" s="67">
        <f>+AK10/AJ10</f>
        <v>1</v>
      </c>
      <c r="AM10" s="67">
        <f>+SUM(X10+AA10+AD10+AG10)</f>
        <v>1</v>
      </c>
      <c r="AN10" s="67">
        <f>+SUM(Y10+AB10+AE10+AH10)</f>
        <v>1</v>
      </c>
      <c r="AO10" s="67">
        <f>+AN10/AM10</f>
        <v>1</v>
      </c>
      <c r="AP10" s="57"/>
    </row>
    <row r="11" spans="1:242" s="58" customFormat="1" ht="41.25" customHeight="1">
      <c r="B11" s="118" t="s">
        <v>41</v>
      </c>
      <c r="C11" s="118" t="s">
        <v>43</v>
      </c>
      <c r="D11" s="118" t="s">
        <v>38</v>
      </c>
      <c r="E11" s="135"/>
      <c r="F11" s="134" t="s">
        <v>45</v>
      </c>
      <c r="G11" s="118" t="s">
        <v>44</v>
      </c>
      <c r="H11" s="51">
        <v>44927</v>
      </c>
      <c r="I11" s="51">
        <v>45291</v>
      </c>
      <c r="J11" s="59" t="s">
        <v>105</v>
      </c>
      <c r="K11" s="119"/>
      <c r="L11" s="93">
        <v>5435068000</v>
      </c>
      <c r="M11" s="93">
        <v>0</v>
      </c>
      <c r="N11" s="93">
        <f>+L11+M11</f>
        <v>5435068000</v>
      </c>
      <c r="O11" s="93">
        <f t="shared" ref="O11:O47" si="0">+N11</f>
        <v>5435068000</v>
      </c>
      <c r="P11" s="93">
        <v>-68600000</v>
      </c>
      <c r="Q11" s="93">
        <f>+O11+P11</f>
        <v>5366468000</v>
      </c>
      <c r="R11" s="93">
        <f t="shared" ref="R11:R47" si="1">+Q11</f>
        <v>5366468000</v>
      </c>
      <c r="S11" s="93">
        <v>0</v>
      </c>
      <c r="T11" s="93">
        <f>+R11+S11</f>
        <v>5366468000</v>
      </c>
      <c r="U11" s="93">
        <f t="shared" ref="U11:U47" si="2">+T11</f>
        <v>5366468000</v>
      </c>
      <c r="V11" s="93">
        <f>+W11-U11</f>
        <v>-37152766</v>
      </c>
      <c r="W11" s="93">
        <v>5329315234</v>
      </c>
      <c r="X11" s="70">
        <v>0.18</v>
      </c>
      <c r="Y11" s="70">
        <v>0.18</v>
      </c>
      <c r="Z11" s="67">
        <f>+Y11/X11</f>
        <v>1</v>
      </c>
      <c r="AA11" s="70">
        <v>0.27</v>
      </c>
      <c r="AB11" s="70">
        <v>0.27</v>
      </c>
      <c r="AC11" s="67">
        <f t="shared" ref="AC11:AC12" si="3">+AB11/AA11</f>
        <v>1</v>
      </c>
      <c r="AD11" s="70">
        <v>0.27</v>
      </c>
      <c r="AE11" s="70">
        <v>0.27</v>
      </c>
      <c r="AF11" s="67">
        <f t="shared" ref="AF11:AF47" si="4">+AE11/AD11</f>
        <v>1</v>
      </c>
      <c r="AG11" s="70">
        <v>0.28000000000000003</v>
      </c>
      <c r="AH11" s="70">
        <v>0.28000000000000003</v>
      </c>
      <c r="AI11" s="67">
        <f t="shared" ref="AI11:AI47" si="5">+AH11/AG11</f>
        <v>1</v>
      </c>
      <c r="AJ11" s="67">
        <f t="shared" ref="AJ11:AJ47" si="6">+SUM(X11+AA11+AD11+AG11)</f>
        <v>1</v>
      </c>
      <c r="AK11" s="67">
        <f t="shared" ref="AK11:AK47" si="7">+SUM(Y11+AB11+AE11+AH11)</f>
        <v>1</v>
      </c>
      <c r="AL11" s="67">
        <f t="shared" ref="AL11:AL47" si="8">+AK11/AJ11</f>
        <v>1</v>
      </c>
      <c r="AM11" s="96">
        <f>+(AJ11+AJ12)/2</f>
        <v>1</v>
      </c>
      <c r="AN11" s="96">
        <f>+(AK11+AK12)/2</f>
        <v>1</v>
      </c>
      <c r="AO11" s="96">
        <f t="shared" ref="AO11:AO47" si="9">+AN11/AM11</f>
        <v>1</v>
      </c>
      <c r="AP11" s="60"/>
    </row>
    <row r="12" spans="1:242" s="58" customFormat="1" ht="33.75" customHeight="1">
      <c r="B12" s="119"/>
      <c r="C12" s="119"/>
      <c r="D12" s="120"/>
      <c r="E12" s="135"/>
      <c r="F12" s="135"/>
      <c r="G12" s="120"/>
      <c r="H12" s="51">
        <v>44927</v>
      </c>
      <c r="I12" s="51">
        <v>45291</v>
      </c>
      <c r="J12" s="59" t="s">
        <v>128</v>
      </c>
      <c r="K12" s="119"/>
      <c r="L12" s="95"/>
      <c r="M12" s="95">
        <v>0</v>
      </c>
      <c r="N12" s="95">
        <f t="shared" ref="N12:N46" si="10">+L12-M12</f>
        <v>0</v>
      </c>
      <c r="O12" s="95">
        <f t="shared" si="0"/>
        <v>0</v>
      </c>
      <c r="P12" s="95">
        <v>0</v>
      </c>
      <c r="Q12" s="95">
        <f t="shared" ref="Q12:Q46" si="11">+O12-P12</f>
        <v>0</v>
      </c>
      <c r="R12" s="95">
        <f t="shared" si="1"/>
        <v>0</v>
      </c>
      <c r="S12" s="95">
        <v>0</v>
      </c>
      <c r="T12" s="95">
        <f t="shared" ref="T12:T46" si="12">+R12-S12</f>
        <v>0</v>
      </c>
      <c r="U12" s="95">
        <f t="shared" si="2"/>
        <v>0</v>
      </c>
      <c r="V12" s="95">
        <v>0</v>
      </c>
      <c r="W12" s="95">
        <f t="shared" ref="W12:W46" si="13">+U12-V12</f>
        <v>0</v>
      </c>
      <c r="X12" s="70">
        <v>0.25</v>
      </c>
      <c r="Y12" s="70">
        <v>0.25</v>
      </c>
      <c r="Z12" s="67">
        <f>+Y12/X12</f>
        <v>1</v>
      </c>
      <c r="AA12" s="70">
        <v>0.25</v>
      </c>
      <c r="AB12" s="70">
        <v>0.25</v>
      </c>
      <c r="AC12" s="67">
        <f t="shared" si="3"/>
        <v>1</v>
      </c>
      <c r="AD12" s="70">
        <v>0.25</v>
      </c>
      <c r="AE12" s="70">
        <v>0.25</v>
      </c>
      <c r="AF12" s="67">
        <f t="shared" si="4"/>
        <v>1</v>
      </c>
      <c r="AG12" s="70">
        <v>0.25</v>
      </c>
      <c r="AH12" s="70">
        <v>0.25</v>
      </c>
      <c r="AI12" s="67">
        <f t="shared" si="5"/>
        <v>1</v>
      </c>
      <c r="AJ12" s="67">
        <f t="shared" si="6"/>
        <v>1</v>
      </c>
      <c r="AK12" s="67">
        <f t="shared" si="7"/>
        <v>1</v>
      </c>
      <c r="AL12" s="67">
        <f t="shared" si="8"/>
        <v>1</v>
      </c>
      <c r="AM12" s="97"/>
      <c r="AN12" s="97"/>
      <c r="AO12" s="97" t="e">
        <f t="shared" si="9"/>
        <v>#DIV/0!</v>
      </c>
      <c r="AP12" s="60"/>
    </row>
    <row r="13" spans="1:242" s="56" customFormat="1" ht="45">
      <c r="B13" s="119"/>
      <c r="C13" s="119"/>
      <c r="D13" s="55" t="s">
        <v>47</v>
      </c>
      <c r="E13" s="135"/>
      <c r="F13" s="135"/>
      <c r="G13" s="50" t="s">
        <v>46</v>
      </c>
      <c r="H13" s="61">
        <v>44927</v>
      </c>
      <c r="I13" s="61">
        <v>45291</v>
      </c>
      <c r="J13" s="59" t="s">
        <v>106</v>
      </c>
      <c r="K13" s="119"/>
      <c r="L13" s="95"/>
      <c r="M13" s="95">
        <v>0</v>
      </c>
      <c r="N13" s="95">
        <f t="shared" si="10"/>
        <v>0</v>
      </c>
      <c r="O13" s="95">
        <f t="shared" si="0"/>
        <v>0</v>
      </c>
      <c r="P13" s="95">
        <v>0</v>
      </c>
      <c r="Q13" s="95">
        <f t="shared" si="11"/>
        <v>0</v>
      </c>
      <c r="R13" s="95">
        <f t="shared" si="1"/>
        <v>0</v>
      </c>
      <c r="S13" s="95">
        <v>0</v>
      </c>
      <c r="T13" s="95">
        <f t="shared" si="12"/>
        <v>0</v>
      </c>
      <c r="U13" s="95">
        <f t="shared" si="2"/>
        <v>0</v>
      </c>
      <c r="V13" s="95">
        <v>0</v>
      </c>
      <c r="W13" s="95">
        <f t="shared" si="13"/>
        <v>0</v>
      </c>
      <c r="X13" s="70">
        <v>0.125</v>
      </c>
      <c r="Y13" s="70">
        <v>0.125</v>
      </c>
      <c r="Z13" s="67">
        <f>+Y13/X13</f>
        <v>1</v>
      </c>
      <c r="AA13" s="70">
        <v>0.375</v>
      </c>
      <c r="AB13" s="70">
        <v>0.375</v>
      </c>
      <c r="AC13" s="67">
        <f>+AB13/AA13</f>
        <v>1</v>
      </c>
      <c r="AD13" s="70">
        <v>0.125</v>
      </c>
      <c r="AE13" s="70">
        <v>0.125</v>
      </c>
      <c r="AF13" s="67">
        <f t="shared" si="4"/>
        <v>1</v>
      </c>
      <c r="AG13" s="70">
        <v>0.375</v>
      </c>
      <c r="AH13" s="70">
        <v>0.375</v>
      </c>
      <c r="AI13" s="67">
        <f t="shared" si="5"/>
        <v>1</v>
      </c>
      <c r="AJ13" s="67">
        <f t="shared" si="6"/>
        <v>1</v>
      </c>
      <c r="AK13" s="67">
        <f t="shared" si="7"/>
        <v>1</v>
      </c>
      <c r="AL13" s="67">
        <f t="shared" si="8"/>
        <v>1</v>
      </c>
      <c r="AM13" s="67">
        <f t="shared" ref="AM13:AM47" si="14">+SUM(X13+AA13+AD13+AG13)</f>
        <v>1</v>
      </c>
      <c r="AN13" s="67">
        <f t="shared" ref="AN13:AN47" si="15">+SUM(Y13+AB13+AE13+AH13)</f>
        <v>1</v>
      </c>
      <c r="AO13" s="67">
        <f t="shared" si="9"/>
        <v>1</v>
      </c>
      <c r="AP13" s="57"/>
    </row>
    <row r="14" spans="1:242" s="56" customFormat="1" ht="45">
      <c r="B14" s="119"/>
      <c r="C14" s="119"/>
      <c r="D14" s="54" t="s">
        <v>47</v>
      </c>
      <c r="E14" s="135"/>
      <c r="F14" s="135"/>
      <c r="G14" s="55" t="s">
        <v>48</v>
      </c>
      <c r="H14" s="51">
        <v>44927</v>
      </c>
      <c r="I14" s="51">
        <v>45291</v>
      </c>
      <c r="J14" s="59" t="s">
        <v>49</v>
      </c>
      <c r="K14" s="119"/>
      <c r="L14" s="94"/>
      <c r="M14" s="94">
        <v>0</v>
      </c>
      <c r="N14" s="94">
        <f t="shared" si="10"/>
        <v>0</v>
      </c>
      <c r="O14" s="94">
        <f t="shared" si="0"/>
        <v>0</v>
      </c>
      <c r="P14" s="94">
        <v>0</v>
      </c>
      <c r="Q14" s="94">
        <f t="shared" si="11"/>
        <v>0</v>
      </c>
      <c r="R14" s="94">
        <f t="shared" si="1"/>
        <v>0</v>
      </c>
      <c r="S14" s="94">
        <v>0</v>
      </c>
      <c r="T14" s="94">
        <f t="shared" si="12"/>
        <v>0</v>
      </c>
      <c r="U14" s="94">
        <f t="shared" si="2"/>
        <v>0</v>
      </c>
      <c r="V14" s="94">
        <v>0</v>
      </c>
      <c r="W14" s="94">
        <f t="shared" si="13"/>
        <v>0</v>
      </c>
      <c r="X14" s="70">
        <v>0.22</v>
      </c>
      <c r="Y14" s="70">
        <v>0.22</v>
      </c>
      <c r="Z14" s="67">
        <f>+Y14/X14</f>
        <v>1</v>
      </c>
      <c r="AA14" s="70">
        <v>0.26</v>
      </c>
      <c r="AB14" s="70">
        <v>0.26</v>
      </c>
      <c r="AC14" s="67">
        <f t="shared" ref="AC14:AC47" si="16">+AB14/AA14</f>
        <v>1</v>
      </c>
      <c r="AD14" s="70">
        <v>0.26</v>
      </c>
      <c r="AE14" s="70">
        <v>0.26</v>
      </c>
      <c r="AF14" s="67">
        <f t="shared" si="4"/>
        <v>1</v>
      </c>
      <c r="AG14" s="70">
        <v>0.26</v>
      </c>
      <c r="AH14" s="70">
        <v>0.26</v>
      </c>
      <c r="AI14" s="67">
        <f t="shared" si="5"/>
        <v>1</v>
      </c>
      <c r="AJ14" s="67">
        <f t="shared" si="6"/>
        <v>1</v>
      </c>
      <c r="AK14" s="67">
        <f t="shared" si="7"/>
        <v>1</v>
      </c>
      <c r="AL14" s="67">
        <f t="shared" si="8"/>
        <v>1</v>
      </c>
      <c r="AM14" s="67">
        <f t="shared" si="14"/>
        <v>1</v>
      </c>
      <c r="AN14" s="67">
        <f t="shared" si="15"/>
        <v>1</v>
      </c>
      <c r="AO14" s="67">
        <f t="shared" si="9"/>
        <v>1</v>
      </c>
      <c r="AP14" s="57"/>
    </row>
    <row r="15" spans="1:242" s="56" customFormat="1" ht="48" customHeight="1">
      <c r="B15" s="118" t="s">
        <v>41</v>
      </c>
      <c r="C15" s="118" t="s">
        <v>42</v>
      </c>
      <c r="D15" s="54" t="s">
        <v>47</v>
      </c>
      <c r="E15" s="135"/>
      <c r="F15" s="118" t="s">
        <v>50</v>
      </c>
      <c r="G15" s="55" t="s">
        <v>107</v>
      </c>
      <c r="H15" s="51">
        <v>44927</v>
      </c>
      <c r="I15" s="51">
        <v>45291</v>
      </c>
      <c r="J15" s="59" t="s">
        <v>129</v>
      </c>
      <c r="K15" s="119"/>
      <c r="L15" s="93">
        <v>2475561000</v>
      </c>
      <c r="M15" s="93">
        <v>0</v>
      </c>
      <c r="N15" s="93">
        <f>+L15+M15</f>
        <v>2475561000</v>
      </c>
      <c r="O15" s="93">
        <f t="shared" si="0"/>
        <v>2475561000</v>
      </c>
      <c r="P15" s="93">
        <v>67600000</v>
      </c>
      <c r="Q15" s="93">
        <f>+O15+P15</f>
        <v>2543161000</v>
      </c>
      <c r="R15" s="93">
        <f t="shared" si="1"/>
        <v>2543161000</v>
      </c>
      <c r="S15" s="93">
        <v>0</v>
      </c>
      <c r="T15" s="93">
        <f>+R15+S15</f>
        <v>2543161000</v>
      </c>
      <c r="U15" s="93">
        <f t="shared" si="2"/>
        <v>2543161000</v>
      </c>
      <c r="V15" s="93">
        <f>+W15-U15</f>
        <v>56678833</v>
      </c>
      <c r="W15" s="93">
        <v>2599839833</v>
      </c>
      <c r="X15" s="67">
        <v>0.17499999999999999</v>
      </c>
      <c r="Y15" s="67">
        <v>0.17499999999999999</v>
      </c>
      <c r="Z15" s="67">
        <f t="shared" ref="Z15:Z47" si="17">+Y15/X15</f>
        <v>1</v>
      </c>
      <c r="AA15" s="70">
        <v>0.27500000000000002</v>
      </c>
      <c r="AB15" s="70">
        <v>0.27500000000000002</v>
      </c>
      <c r="AC15" s="67">
        <f t="shared" si="16"/>
        <v>1</v>
      </c>
      <c r="AD15" s="69">
        <v>0.27500000000000002</v>
      </c>
      <c r="AE15" s="69">
        <v>0.27500000000000002</v>
      </c>
      <c r="AF15" s="67">
        <f t="shared" si="4"/>
        <v>1</v>
      </c>
      <c r="AG15" s="69">
        <v>0.27500000000000002</v>
      </c>
      <c r="AH15" s="69">
        <v>0.27500000000000002</v>
      </c>
      <c r="AI15" s="67">
        <f t="shared" si="5"/>
        <v>1</v>
      </c>
      <c r="AJ15" s="67">
        <f t="shared" si="6"/>
        <v>1</v>
      </c>
      <c r="AK15" s="67">
        <f t="shared" si="7"/>
        <v>1</v>
      </c>
      <c r="AL15" s="67">
        <f t="shared" si="8"/>
        <v>1</v>
      </c>
      <c r="AM15" s="67">
        <f t="shared" si="14"/>
        <v>1</v>
      </c>
      <c r="AN15" s="67">
        <f t="shared" si="15"/>
        <v>1</v>
      </c>
      <c r="AO15" s="67">
        <f t="shared" si="9"/>
        <v>1</v>
      </c>
      <c r="AP15" s="57"/>
    </row>
    <row r="16" spans="1:242" s="56" customFormat="1" ht="51" customHeight="1">
      <c r="B16" s="119"/>
      <c r="C16" s="119"/>
      <c r="D16" s="54" t="s">
        <v>47</v>
      </c>
      <c r="E16" s="135"/>
      <c r="F16" s="119"/>
      <c r="G16" s="55" t="s">
        <v>133</v>
      </c>
      <c r="H16" s="51">
        <v>44927</v>
      </c>
      <c r="I16" s="51">
        <v>45291</v>
      </c>
      <c r="J16" s="59" t="s">
        <v>131</v>
      </c>
      <c r="K16" s="119"/>
      <c r="L16" s="95"/>
      <c r="M16" s="95">
        <v>0</v>
      </c>
      <c r="N16" s="95">
        <f t="shared" si="10"/>
        <v>0</v>
      </c>
      <c r="O16" s="95">
        <f t="shared" si="0"/>
        <v>0</v>
      </c>
      <c r="P16" s="95">
        <v>0</v>
      </c>
      <c r="Q16" s="95">
        <f t="shared" si="11"/>
        <v>0</v>
      </c>
      <c r="R16" s="95">
        <f t="shared" si="1"/>
        <v>0</v>
      </c>
      <c r="S16" s="95">
        <v>0</v>
      </c>
      <c r="T16" s="95">
        <f t="shared" si="12"/>
        <v>0</v>
      </c>
      <c r="U16" s="95">
        <f t="shared" si="2"/>
        <v>0</v>
      </c>
      <c r="V16" s="95">
        <v>0</v>
      </c>
      <c r="W16" s="95">
        <f t="shared" si="13"/>
        <v>0</v>
      </c>
      <c r="X16" s="70">
        <v>0.25</v>
      </c>
      <c r="Y16" s="70">
        <v>0.25</v>
      </c>
      <c r="Z16" s="67">
        <f t="shared" si="17"/>
        <v>1</v>
      </c>
      <c r="AA16" s="70">
        <v>0.25</v>
      </c>
      <c r="AB16" s="70">
        <v>0.25</v>
      </c>
      <c r="AC16" s="67">
        <f t="shared" si="16"/>
        <v>1</v>
      </c>
      <c r="AD16" s="70">
        <v>0.25</v>
      </c>
      <c r="AE16" s="70">
        <v>0.25</v>
      </c>
      <c r="AF16" s="67">
        <f t="shared" si="4"/>
        <v>1</v>
      </c>
      <c r="AG16" s="70">
        <v>0.25</v>
      </c>
      <c r="AH16" s="70">
        <v>0.25</v>
      </c>
      <c r="AI16" s="67">
        <f t="shared" si="5"/>
        <v>1</v>
      </c>
      <c r="AJ16" s="67">
        <f t="shared" si="6"/>
        <v>1</v>
      </c>
      <c r="AK16" s="67">
        <f t="shared" si="7"/>
        <v>1</v>
      </c>
      <c r="AL16" s="67">
        <f t="shared" si="8"/>
        <v>1</v>
      </c>
      <c r="AM16" s="67">
        <f t="shared" si="14"/>
        <v>1</v>
      </c>
      <c r="AN16" s="67">
        <f t="shared" si="15"/>
        <v>1</v>
      </c>
      <c r="AO16" s="67">
        <f t="shared" si="9"/>
        <v>1</v>
      </c>
      <c r="AP16" s="57"/>
    </row>
    <row r="17" spans="2:42" s="56" customFormat="1" ht="56.25">
      <c r="B17" s="119"/>
      <c r="C17" s="119"/>
      <c r="D17" s="54" t="s">
        <v>47</v>
      </c>
      <c r="E17" s="135"/>
      <c r="F17" s="119"/>
      <c r="G17" s="55" t="s">
        <v>134</v>
      </c>
      <c r="H17" s="51">
        <v>44927</v>
      </c>
      <c r="I17" s="51">
        <v>45291</v>
      </c>
      <c r="J17" s="59" t="s">
        <v>130</v>
      </c>
      <c r="K17" s="119"/>
      <c r="L17" s="95"/>
      <c r="M17" s="95">
        <v>0</v>
      </c>
      <c r="N17" s="95">
        <f t="shared" si="10"/>
        <v>0</v>
      </c>
      <c r="O17" s="95">
        <f t="shared" si="0"/>
        <v>0</v>
      </c>
      <c r="P17" s="95">
        <v>0</v>
      </c>
      <c r="Q17" s="95">
        <f t="shared" si="11"/>
        <v>0</v>
      </c>
      <c r="R17" s="95">
        <f t="shared" si="1"/>
        <v>0</v>
      </c>
      <c r="S17" s="95">
        <v>0</v>
      </c>
      <c r="T17" s="95">
        <f t="shared" si="12"/>
        <v>0</v>
      </c>
      <c r="U17" s="95">
        <f t="shared" si="2"/>
        <v>0</v>
      </c>
      <c r="V17" s="95">
        <v>0</v>
      </c>
      <c r="W17" s="95">
        <f t="shared" si="13"/>
        <v>0</v>
      </c>
      <c r="X17" s="67">
        <v>0</v>
      </c>
      <c r="Y17" s="67">
        <v>0</v>
      </c>
      <c r="Z17" s="67">
        <f>IFERROR(+Y17/X17,0)</f>
        <v>0</v>
      </c>
      <c r="AA17" s="68">
        <v>1</v>
      </c>
      <c r="AB17" s="68">
        <v>1</v>
      </c>
      <c r="AC17" s="67">
        <f t="shared" si="16"/>
        <v>1</v>
      </c>
      <c r="AD17" s="68">
        <v>0</v>
      </c>
      <c r="AE17" s="68">
        <v>0</v>
      </c>
      <c r="AF17" s="67">
        <f>IFERROR(+AE17/AD17,0)</f>
        <v>0</v>
      </c>
      <c r="AG17" s="67">
        <v>0</v>
      </c>
      <c r="AH17" s="67">
        <v>0</v>
      </c>
      <c r="AI17" s="67">
        <v>0</v>
      </c>
      <c r="AJ17" s="67">
        <f t="shared" si="6"/>
        <v>1</v>
      </c>
      <c r="AK17" s="67">
        <f>+SUM(Y17+AB17+AE17+AH17)</f>
        <v>1</v>
      </c>
      <c r="AL17" s="67">
        <f t="shared" si="8"/>
        <v>1</v>
      </c>
      <c r="AM17" s="67">
        <f t="shared" si="14"/>
        <v>1</v>
      </c>
      <c r="AN17" s="67">
        <f t="shared" si="15"/>
        <v>1</v>
      </c>
      <c r="AO17" s="67">
        <f t="shared" si="9"/>
        <v>1</v>
      </c>
      <c r="AP17" s="57"/>
    </row>
    <row r="18" spans="2:42" s="56" customFormat="1" ht="45">
      <c r="B18" s="119"/>
      <c r="C18" s="119"/>
      <c r="D18" s="54" t="s">
        <v>47</v>
      </c>
      <c r="E18" s="135"/>
      <c r="F18" s="119"/>
      <c r="G18" s="55" t="s">
        <v>108</v>
      </c>
      <c r="H18" s="51">
        <v>44927</v>
      </c>
      <c r="I18" s="51">
        <v>45291</v>
      </c>
      <c r="J18" s="59" t="s">
        <v>132</v>
      </c>
      <c r="K18" s="119"/>
      <c r="L18" s="94"/>
      <c r="M18" s="94">
        <v>0</v>
      </c>
      <c r="N18" s="94">
        <f t="shared" si="10"/>
        <v>0</v>
      </c>
      <c r="O18" s="94">
        <f t="shared" si="0"/>
        <v>0</v>
      </c>
      <c r="P18" s="94">
        <v>0</v>
      </c>
      <c r="Q18" s="94">
        <f t="shared" si="11"/>
        <v>0</v>
      </c>
      <c r="R18" s="94">
        <f t="shared" si="1"/>
        <v>0</v>
      </c>
      <c r="S18" s="94">
        <v>0</v>
      </c>
      <c r="T18" s="94">
        <f t="shared" si="12"/>
        <v>0</v>
      </c>
      <c r="U18" s="94">
        <f t="shared" si="2"/>
        <v>0</v>
      </c>
      <c r="V18" s="94">
        <v>0</v>
      </c>
      <c r="W18" s="94">
        <f t="shared" si="13"/>
        <v>0</v>
      </c>
      <c r="X18" s="67">
        <v>0.2</v>
      </c>
      <c r="Y18" s="67">
        <v>0</v>
      </c>
      <c r="Z18" s="67">
        <f t="shared" si="17"/>
        <v>0</v>
      </c>
      <c r="AA18" s="67">
        <v>0.2</v>
      </c>
      <c r="AB18" s="67">
        <v>0.4</v>
      </c>
      <c r="AC18" s="67">
        <f t="shared" si="16"/>
        <v>2</v>
      </c>
      <c r="AD18" s="67">
        <v>0.4</v>
      </c>
      <c r="AE18" s="67">
        <v>0.4</v>
      </c>
      <c r="AF18" s="67">
        <f t="shared" si="4"/>
        <v>1</v>
      </c>
      <c r="AG18" s="67">
        <v>0.2</v>
      </c>
      <c r="AH18" s="67">
        <v>0.2</v>
      </c>
      <c r="AI18" s="67">
        <f t="shared" si="5"/>
        <v>1</v>
      </c>
      <c r="AJ18" s="67">
        <f t="shared" si="6"/>
        <v>1</v>
      </c>
      <c r="AK18" s="67">
        <f t="shared" si="7"/>
        <v>1</v>
      </c>
      <c r="AL18" s="67">
        <f t="shared" si="8"/>
        <v>1</v>
      </c>
      <c r="AM18" s="67">
        <f t="shared" si="14"/>
        <v>1</v>
      </c>
      <c r="AN18" s="67">
        <f t="shared" si="15"/>
        <v>1</v>
      </c>
      <c r="AO18" s="67">
        <f t="shared" si="9"/>
        <v>1</v>
      </c>
      <c r="AP18" s="57"/>
    </row>
    <row r="19" spans="2:42" s="56" customFormat="1" ht="67.5">
      <c r="B19" s="55" t="s">
        <v>41</v>
      </c>
      <c r="C19" s="55" t="s">
        <v>52</v>
      </c>
      <c r="D19" s="54" t="s">
        <v>47</v>
      </c>
      <c r="E19" s="136"/>
      <c r="F19" s="55" t="s">
        <v>51</v>
      </c>
      <c r="G19" s="55" t="s">
        <v>136</v>
      </c>
      <c r="H19" s="51">
        <v>44927</v>
      </c>
      <c r="I19" s="51">
        <v>45291</v>
      </c>
      <c r="J19" s="59" t="s">
        <v>135</v>
      </c>
      <c r="K19" s="120"/>
      <c r="L19" s="90">
        <v>602700000</v>
      </c>
      <c r="M19" s="90">
        <v>0</v>
      </c>
      <c r="N19" s="90">
        <f>+L19+M19</f>
        <v>602700000</v>
      </c>
      <c r="O19" s="90">
        <f t="shared" si="0"/>
        <v>602700000</v>
      </c>
      <c r="P19" s="90">
        <v>0</v>
      </c>
      <c r="Q19" s="90">
        <f>+O19+P19</f>
        <v>602700000</v>
      </c>
      <c r="R19" s="90">
        <f t="shared" si="1"/>
        <v>602700000</v>
      </c>
      <c r="S19" s="90">
        <v>0</v>
      </c>
      <c r="T19" s="90">
        <f>+R19+S19</f>
        <v>602700000</v>
      </c>
      <c r="U19" s="90">
        <f t="shared" si="2"/>
        <v>602700000</v>
      </c>
      <c r="V19" s="90">
        <v>0</v>
      </c>
      <c r="W19" s="90">
        <f>+U19+V19</f>
        <v>602700000</v>
      </c>
      <c r="X19" s="67">
        <v>0.19</v>
      </c>
      <c r="Y19" s="67">
        <v>0.19</v>
      </c>
      <c r="Z19" s="67">
        <f t="shared" si="17"/>
        <v>1</v>
      </c>
      <c r="AA19" s="68">
        <v>0.27</v>
      </c>
      <c r="AB19" s="68">
        <v>0.27</v>
      </c>
      <c r="AC19" s="67">
        <f t="shared" si="16"/>
        <v>1</v>
      </c>
      <c r="AD19" s="68">
        <v>0.27</v>
      </c>
      <c r="AE19" s="68">
        <v>0.27</v>
      </c>
      <c r="AF19" s="67">
        <f t="shared" si="4"/>
        <v>1</v>
      </c>
      <c r="AG19" s="67">
        <v>0.27</v>
      </c>
      <c r="AH19" s="67">
        <v>0.27</v>
      </c>
      <c r="AI19" s="67">
        <f t="shared" si="5"/>
        <v>1</v>
      </c>
      <c r="AJ19" s="67">
        <f t="shared" si="6"/>
        <v>1</v>
      </c>
      <c r="AK19" s="67">
        <f t="shared" si="7"/>
        <v>1</v>
      </c>
      <c r="AL19" s="67">
        <f t="shared" si="8"/>
        <v>1</v>
      </c>
      <c r="AM19" s="67">
        <f t="shared" si="14"/>
        <v>1</v>
      </c>
      <c r="AN19" s="67">
        <f t="shared" si="15"/>
        <v>1</v>
      </c>
      <c r="AO19" s="67">
        <f t="shared" si="9"/>
        <v>1</v>
      </c>
      <c r="AP19" s="57"/>
    </row>
    <row r="20" spans="2:42" s="56" customFormat="1" ht="78.75">
      <c r="B20" s="55" t="s">
        <v>59</v>
      </c>
      <c r="C20" s="55" t="s">
        <v>60</v>
      </c>
      <c r="D20" s="134" t="s">
        <v>53</v>
      </c>
      <c r="E20" s="118" t="s">
        <v>54</v>
      </c>
      <c r="F20" s="63" t="s">
        <v>66</v>
      </c>
      <c r="G20" s="55" t="s">
        <v>55</v>
      </c>
      <c r="H20" s="51">
        <v>44927</v>
      </c>
      <c r="I20" s="51">
        <v>45291</v>
      </c>
      <c r="J20" s="59" t="s">
        <v>123</v>
      </c>
      <c r="K20" s="134" t="s">
        <v>62</v>
      </c>
      <c r="L20" s="90">
        <v>3008126000</v>
      </c>
      <c r="M20" s="90">
        <v>198825000</v>
      </c>
      <c r="N20" s="90">
        <f>+L20+M20</f>
        <v>3206951000</v>
      </c>
      <c r="O20" s="90">
        <f t="shared" si="0"/>
        <v>3206951000</v>
      </c>
      <c r="P20" s="90">
        <v>40231800</v>
      </c>
      <c r="Q20" s="90">
        <f>+O20+P20</f>
        <v>3247182800</v>
      </c>
      <c r="R20" s="90">
        <f t="shared" si="1"/>
        <v>3247182800</v>
      </c>
      <c r="S20" s="90">
        <v>0</v>
      </c>
      <c r="T20" s="90">
        <f>+R20+S20</f>
        <v>3247182800</v>
      </c>
      <c r="U20" s="90">
        <f t="shared" si="2"/>
        <v>3247182800</v>
      </c>
      <c r="V20" s="90">
        <f>+W20-U20</f>
        <v>-5063534</v>
      </c>
      <c r="W20" s="90">
        <v>3242119266</v>
      </c>
      <c r="X20" s="67">
        <v>0.20499999999999999</v>
      </c>
      <c r="Y20" s="67">
        <v>0.20499999999999999</v>
      </c>
      <c r="Z20" s="67">
        <f t="shared" si="17"/>
        <v>1</v>
      </c>
      <c r="AA20" s="68">
        <v>0.29499999999999998</v>
      </c>
      <c r="AB20" s="68">
        <v>0.29499999999999998</v>
      </c>
      <c r="AC20" s="67">
        <f t="shared" si="16"/>
        <v>1</v>
      </c>
      <c r="AD20" s="68">
        <v>0.20499999999999999</v>
      </c>
      <c r="AE20" s="68">
        <v>0.20499999999999999</v>
      </c>
      <c r="AF20" s="67">
        <f t="shared" si="4"/>
        <v>1</v>
      </c>
      <c r="AG20" s="67">
        <v>0.29499999999999998</v>
      </c>
      <c r="AH20" s="67">
        <v>0.29499999999999998</v>
      </c>
      <c r="AI20" s="67">
        <f t="shared" si="5"/>
        <v>1</v>
      </c>
      <c r="AJ20" s="67">
        <f t="shared" si="6"/>
        <v>1</v>
      </c>
      <c r="AK20" s="67">
        <f t="shared" si="7"/>
        <v>1</v>
      </c>
      <c r="AL20" s="67">
        <f t="shared" si="8"/>
        <v>1</v>
      </c>
      <c r="AM20" s="67">
        <f t="shared" si="14"/>
        <v>1</v>
      </c>
      <c r="AN20" s="67">
        <f t="shared" si="15"/>
        <v>1</v>
      </c>
      <c r="AO20" s="67">
        <f t="shared" si="9"/>
        <v>1</v>
      </c>
    </row>
    <row r="21" spans="2:42" s="56" customFormat="1" ht="67.5">
      <c r="B21" s="55" t="s">
        <v>59</v>
      </c>
      <c r="C21" s="55" t="s">
        <v>60</v>
      </c>
      <c r="D21" s="136"/>
      <c r="E21" s="119"/>
      <c r="F21" s="63" t="s">
        <v>67</v>
      </c>
      <c r="G21" s="55" t="s">
        <v>56</v>
      </c>
      <c r="H21" s="51">
        <v>44927</v>
      </c>
      <c r="I21" s="51">
        <v>45291</v>
      </c>
      <c r="J21" s="59" t="s">
        <v>57</v>
      </c>
      <c r="K21" s="135"/>
      <c r="L21" s="90">
        <v>1423719000</v>
      </c>
      <c r="M21" s="90">
        <v>-71500000</v>
      </c>
      <c r="N21" s="90">
        <f>+L21+M21</f>
        <v>1352219000</v>
      </c>
      <c r="O21" s="90">
        <f t="shared" si="0"/>
        <v>1352219000</v>
      </c>
      <c r="P21" s="90">
        <v>-40231800</v>
      </c>
      <c r="Q21" s="90">
        <f>+O21+P21</f>
        <v>1311987200</v>
      </c>
      <c r="R21" s="90">
        <f t="shared" si="1"/>
        <v>1311987200</v>
      </c>
      <c r="S21" s="90">
        <v>0</v>
      </c>
      <c r="T21" s="90">
        <f>+R21+S21</f>
        <v>1311987200</v>
      </c>
      <c r="U21" s="90">
        <f t="shared" si="2"/>
        <v>1311987200</v>
      </c>
      <c r="V21" s="90">
        <f>+W21-U21</f>
        <v>5063534</v>
      </c>
      <c r="W21" s="90">
        <v>1317050734</v>
      </c>
      <c r="X21" s="67">
        <v>0.25</v>
      </c>
      <c r="Y21" s="67">
        <v>0.25</v>
      </c>
      <c r="Z21" s="67">
        <f t="shared" si="17"/>
        <v>1</v>
      </c>
      <c r="AA21" s="68">
        <v>0.25</v>
      </c>
      <c r="AB21" s="68">
        <v>0.25</v>
      </c>
      <c r="AC21" s="67">
        <f t="shared" si="16"/>
        <v>1</v>
      </c>
      <c r="AD21" s="68">
        <v>0.25</v>
      </c>
      <c r="AE21" s="68">
        <v>0.25</v>
      </c>
      <c r="AF21" s="67">
        <f t="shared" si="4"/>
        <v>1</v>
      </c>
      <c r="AG21" s="67">
        <v>0.25</v>
      </c>
      <c r="AH21" s="67">
        <v>0.25</v>
      </c>
      <c r="AI21" s="67">
        <f t="shared" si="5"/>
        <v>1</v>
      </c>
      <c r="AJ21" s="67">
        <f t="shared" si="6"/>
        <v>1</v>
      </c>
      <c r="AK21" s="67">
        <f t="shared" si="7"/>
        <v>1</v>
      </c>
      <c r="AL21" s="67">
        <f t="shared" si="8"/>
        <v>1</v>
      </c>
      <c r="AM21" s="67">
        <f t="shared" si="14"/>
        <v>1</v>
      </c>
      <c r="AN21" s="67">
        <f t="shared" si="15"/>
        <v>1</v>
      </c>
      <c r="AO21" s="67">
        <f t="shared" si="9"/>
        <v>1</v>
      </c>
    </row>
    <row r="22" spans="2:42" s="56" customFormat="1" ht="33.75">
      <c r="B22" s="118" t="s">
        <v>39</v>
      </c>
      <c r="C22" s="118" t="s">
        <v>61</v>
      </c>
      <c r="D22" s="134" t="s">
        <v>58</v>
      </c>
      <c r="E22" s="119"/>
      <c r="F22" s="137" t="s">
        <v>68</v>
      </c>
      <c r="G22" s="63" t="s">
        <v>112</v>
      </c>
      <c r="H22" s="51">
        <v>44927</v>
      </c>
      <c r="I22" s="51">
        <v>45291</v>
      </c>
      <c r="J22" s="59" t="s">
        <v>109</v>
      </c>
      <c r="K22" s="135"/>
      <c r="L22" s="93">
        <v>637978000</v>
      </c>
      <c r="M22" s="93">
        <v>-127325000</v>
      </c>
      <c r="N22" s="93">
        <f>+L22+M22</f>
        <v>510653000</v>
      </c>
      <c r="O22" s="93">
        <f t="shared" si="0"/>
        <v>510653000</v>
      </c>
      <c r="P22" s="93">
        <v>0</v>
      </c>
      <c r="Q22" s="93">
        <f>+O22+P22</f>
        <v>510653000</v>
      </c>
      <c r="R22" s="93">
        <f t="shared" si="1"/>
        <v>510653000</v>
      </c>
      <c r="S22" s="93">
        <v>0</v>
      </c>
      <c r="T22" s="93">
        <f>+R22+S22</f>
        <v>510653000</v>
      </c>
      <c r="U22" s="93">
        <f t="shared" si="2"/>
        <v>510653000</v>
      </c>
      <c r="V22" s="93">
        <v>0</v>
      </c>
      <c r="W22" s="93">
        <f>+U22+V22</f>
        <v>510653000</v>
      </c>
      <c r="X22" s="67">
        <v>0.44330000000000003</v>
      </c>
      <c r="Y22" s="67">
        <v>0.44330000000000003</v>
      </c>
      <c r="Z22" s="67">
        <f t="shared" si="17"/>
        <v>1</v>
      </c>
      <c r="AA22" s="68">
        <v>0.16669999999999999</v>
      </c>
      <c r="AB22" s="68">
        <v>0.16669999999999999</v>
      </c>
      <c r="AC22" s="67">
        <f t="shared" si="16"/>
        <v>1</v>
      </c>
      <c r="AD22" s="68">
        <v>0.11</v>
      </c>
      <c r="AE22" s="68">
        <v>0.11</v>
      </c>
      <c r="AF22" s="67">
        <f t="shared" si="4"/>
        <v>1</v>
      </c>
      <c r="AG22" s="67">
        <v>0.28000000000000003</v>
      </c>
      <c r="AH22" s="67">
        <v>0.28000000000000003</v>
      </c>
      <c r="AI22" s="67">
        <f t="shared" si="5"/>
        <v>1</v>
      </c>
      <c r="AJ22" s="67">
        <f t="shared" si="6"/>
        <v>1</v>
      </c>
      <c r="AK22" s="67">
        <f t="shared" si="7"/>
        <v>1</v>
      </c>
      <c r="AL22" s="67">
        <f t="shared" si="8"/>
        <v>1</v>
      </c>
      <c r="AM22" s="67">
        <f t="shared" si="14"/>
        <v>1</v>
      </c>
      <c r="AN22" s="67">
        <f t="shared" si="15"/>
        <v>1</v>
      </c>
      <c r="AO22" s="67">
        <f t="shared" si="9"/>
        <v>1</v>
      </c>
    </row>
    <row r="23" spans="2:42" s="56" customFormat="1" ht="45">
      <c r="B23" s="119"/>
      <c r="C23" s="119"/>
      <c r="D23" s="135"/>
      <c r="E23" s="119"/>
      <c r="F23" s="139"/>
      <c r="G23" s="63" t="s">
        <v>113</v>
      </c>
      <c r="H23" s="51">
        <v>44927</v>
      </c>
      <c r="I23" s="51">
        <v>45291</v>
      </c>
      <c r="J23" s="59" t="s">
        <v>110</v>
      </c>
      <c r="K23" s="135"/>
      <c r="L23" s="95"/>
      <c r="M23" s="95">
        <v>0</v>
      </c>
      <c r="N23" s="95">
        <f t="shared" si="10"/>
        <v>0</v>
      </c>
      <c r="O23" s="95">
        <f t="shared" si="0"/>
        <v>0</v>
      </c>
      <c r="P23" s="95">
        <v>0</v>
      </c>
      <c r="Q23" s="95">
        <f t="shared" si="11"/>
        <v>0</v>
      </c>
      <c r="R23" s="95">
        <f t="shared" si="1"/>
        <v>0</v>
      </c>
      <c r="S23" s="95">
        <v>0</v>
      </c>
      <c r="T23" s="95">
        <f t="shared" si="12"/>
        <v>0</v>
      </c>
      <c r="U23" s="95">
        <f t="shared" si="2"/>
        <v>0</v>
      </c>
      <c r="V23" s="95">
        <v>0</v>
      </c>
      <c r="W23" s="95">
        <f t="shared" si="13"/>
        <v>0</v>
      </c>
      <c r="X23" s="67">
        <v>0.22670000000000001</v>
      </c>
      <c r="Y23" s="67">
        <v>0.22670000000000001</v>
      </c>
      <c r="Z23" s="67">
        <f t="shared" si="17"/>
        <v>1</v>
      </c>
      <c r="AA23" s="68">
        <v>0.2</v>
      </c>
      <c r="AB23" s="68">
        <v>0.2</v>
      </c>
      <c r="AC23" s="67">
        <f t="shared" si="16"/>
        <v>1</v>
      </c>
      <c r="AD23" s="68">
        <v>0.2833</v>
      </c>
      <c r="AE23" s="68">
        <v>0.2833</v>
      </c>
      <c r="AF23" s="67">
        <f t="shared" si="4"/>
        <v>1</v>
      </c>
      <c r="AG23" s="67">
        <v>0.28999999999999998</v>
      </c>
      <c r="AH23" s="67">
        <v>0.28999999999999998</v>
      </c>
      <c r="AI23" s="67">
        <f t="shared" si="5"/>
        <v>1</v>
      </c>
      <c r="AJ23" s="67">
        <f t="shared" si="6"/>
        <v>1</v>
      </c>
      <c r="AK23" s="67">
        <f t="shared" si="7"/>
        <v>1</v>
      </c>
      <c r="AL23" s="67">
        <f t="shared" si="8"/>
        <v>1</v>
      </c>
      <c r="AM23" s="67">
        <f t="shared" si="14"/>
        <v>1</v>
      </c>
      <c r="AN23" s="67">
        <f t="shared" si="15"/>
        <v>1</v>
      </c>
      <c r="AO23" s="67">
        <f t="shared" si="9"/>
        <v>1</v>
      </c>
    </row>
    <row r="24" spans="2:42" s="56" customFormat="1" ht="45" customHeight="1">
      <c r="B24" s="120"/>
      <c r="C24" s="120"/>
      <c r="D24" s="136"/>
      <c r="E24" s="120"/>
      <c r="F24" s="138"/>
      <c r="G24" s="63" t="s">
        <v>114</v>
      </c>
      <c r="H24" s="51">
        <v>44927</v>
      </c>
      <c r="I24" s="51">
        <v>45291</v>
      </c>
      <c r="J24" s="59" t="s">
        <v>111</v>
      </c>
      <c r="K24" s="136"/>
      <c r="L24" s="94"/>
      <c r="M24" s="94">
        <v>0</v>
      </c>
      <c r="N24" s="94">
        <f t="shared" si="10"/>
        <v>0</v>
      </c>
      <c r="O24" s="94">
        <f t="shared" si="0"/>
        <v>0</v>
      </c>
      <c r="P24" s="94">
        <v>0</v>
      </c>
      <c r="Q24" s="94">
        <f t="shared" si="11"/>
        <v>0</v>
      </c>
      <c r="R24" s="94">
        <f t="shared" si="1"/>
        <v>0</v>
      </c>
      <c r="S24" s="94">
        <v>0</v>
      </c>
      <c r="T24" s="94">
        <f t="shared" si="12"/>
        <v>0</v>
      </c>
      <c r="U24" s="94">
        <f t="shared" si="2"/>
        <v>0</v>
      </c>
      <c r="V24" s="94">
        <v>0</v>
      </c>
      <c r="W24" s="94">
        <f t="shared" si="13"/>
        <v>0</v>
      </c>
      <c r="X24" s="67">
        <v>0</v>
      </c>
      <c r="Y24" s="67">
        <v>0</v>
      </c>
      <c r="Z24" s="67">
        <f>IFERROR(Y24/X24,0)</f>
        <v>0</v>
      </c>
      <c r="AA24" s="68">
        <v>0.33</v>
      </c>
      <c r="AB24" s="68">
        <v>0.33</v>
      </c>
      <c r="AC24" s="67">
        <f t="shared" si="16"/>
        <v>1</v>
      </c>
      <c r="AD24" s="68">
        <v>0.33</v>
      </c>
      <c r="AE24" s="68">
        <v>0.33</v>
      </c>
      <c r="AF24" s="67">
        <f t="shared" si="4"/>
        <v>1</v>
      </c>
      <c r="AG24" s="67">
        <v>0.34</v>
      </c>
      <c r="AH24" s="67">
        <v>0.34</v>
      </c>
      <c r="AI24" s="67">
        <f t="shared" si="5"/>
        <v>1</v>
      </c>
      <c r="AJ24" s="67">
        <f t="shared" si="6"/>
        <v>1</v>
      </c>
      <c r="AK24" s="67">
        <f t="shared" si="7"/>
        <v>1</v>
      </c>
      <c r="AL24" s="67">
        <f t="shared" si="8"/>
        <v>1</v>
      </c>
      <c r="AM24" s="67">
        <f t="shared" si="14"/>
        <v>1</v>
      </c>
      <c r="AN24" s="67">
        <f t="shared" si="15"/>
        <v>1</v>
      </c>
      <c r="AO24" s="67">
        <f t="shared" si="9"/>
        <v>1</v>
      </c>
    </row>
    <row r="25" spans="2:42" s="56" customFormat="1" ht="45.75" customHeight="1">
      <c r="B25" s="118" t="s">
        <v>72</v>
      </c>
      <c r="C25" s="118" t="s">
        <v>89</v>
      </c>
      <c r="D25" s="118" t="s">
        <v>88</v>
      </c>
      <c r="E25" s="118" t="s">
        <v>83</v>
      </c>
      <c r="F25" s="62" t="s">
        <v>84</v>
      </c>
      <c r="G25" s="55" t="s">
        <v>142</v>
      </c>
      <c r="H25" s="51">
        <v>44927</v>
      </c>
      <c r="I25" s="51">
        <v>45291</v>
      </c>
      <c r="J25" s="52" t="s">
        <v>141</v>
      </c>
      <c r="K25" s="134" t="s">
        <v>125</v>
      </c>
      <c r="L25" s="90">
        <v>280000000</v>
      </c>
      <c r="M25" s="90">
        <v>-10000000</v>
      </c>
      <c r="N25" s="90">
        <f>+L25+M25</f>
        <v>270000000</v>
      </c>
      <c r="O25" s="90">
        <f t="shared" si="0"/>
        <v>270000000</v>
      </c>
      <c r="P25" s="90">
        <v>0</v>
      </c>
      <c r="Q25" s="90">
        <f>+O25+P25</f>
        <v>270000000</v>
      </c>
      <c r="R25" s="90">
        <f t="shared" si="1"/>
        <v>270000000</v>
      </c>
      <c r="S25" s="90">
        <v>0</v>
      </c>
      <c r="T25" s="90">
        <f>+R25+S25</f>
        <v>270000000</v>
      </c>
      <c r="U25" s="90">
        <f t="shared" si="2"/>
        <v>270000000</v>
      </c>
      <c r="V25" s="90">
        <f>+W25-U25</f>
        <v>3283333</v>
      </c>
      <c r="W25" s="90">
        <v>273283333</v>
      </c>
      <c r="X25" s="67">
        <v>0.25</v>
      </c>
      <c r="Y25" s="67">
        <v>0.25</v>
      </c>
      <c r="Z25" s="67">
        <f t="shared" si="17"/>
        <v>1</v>
      </c>
      <c r="AA25" s="68">
        <v>0.25</v>
      </c>
      <c r="AB25" s="68">
        <v>0.25</v>
      </c>
      <c r="AC25" s="67">
        <f t="shared" si="16"/>
        <v>1</v>
      </c>
      <c r="AD25" s="68">
        <v>0.25</v>
      </c>
      <c r="AE25" s="68">
        <v>0.25</v>
      </c>
      <c r="AF25" s="67">
        <f t="shared" si="4"/>
        <v>1</v>
      </c>
      <c r="AG25" s="67">
        <v>0.25</v>
      </c>
      <c r="AH25" s="67">
        <v>0.25</v>
      </c>
      <c r="AI25" s="67">
        <f t="shared" si="5"/>
        <v>1</v>
      </c>
      <c r="AJ25" s="67">
        <f t="shared" si="6"/>
        <v>1</v>
      </c>
      <c r="AK25" s="67">
        <f t="shared" si="7"/>
        <v>1</v>
      </c>
      <c r="AL25" s="67">
        <f t="shared" si="8"/>
        <v>1</v>
      </c>
      <c r="AM25" s="67">
        <f t="shared" si="14"/>
        <v>1</v>
      </c>
      <c r="AN25" s="67">
        <f t="shared" si="15"/>
        <v>1</v>
      </c>
      <c r="AO25" s="67">
        <f t="shared" si="9"/>
        <v>1</v>
      </c>
    </row>
    <row r="26" spans="2:42" s="56" customFormat="1" ht="39" customHeight="1">
      <c r="B26" s="119"/>
      <c r="C26" s="119"/>
      <c r="D26" s="119"/>
      <c r="E26" s="119"/>
      <c r="F26" s="62" t="s">
        <v>85</v>
      </c>
      <c r="G26" s="55" t="s">
        <v>144</v>
      </c>
      <c r="H26" s="51">
        <v>44927</v>
      </c>
      <c r="I26" s="51">
        <v>45291</v>
      </c>
      <c r="J26" s="52" t="s">
        <v>143</v>
      </c>
      <c r="K26" s="135"/>
      <c r="L26" s="90">
        <v>43400000</v>
      </c>
      <c r="M26" s="90">
        <v>0</v>
      </c>
      <c r="N26" s="90">
        <f t="shared" ref="N26:N29" si="18">+L26+M26</f>
        <v>43400000</v>
      </c>
      <c r="O26" s="90">
        <f t="shared" si="0"/>
        <v>43400000</v>
      </c>
      <c r="P26" s="90">
        <v>0</v>
      </c>
      <c r="Q26" s="90">
        <f t="shared" ref="Q26:Q29" si="19">+O26+P26</f>
        <v>43400000</v>
      </c>
      <c r="R26" s="90">
        <f t="shared" si="1"/>
        <v>43400000</v>
      </c>
      <c r="S26" s="90">
        <v>0</v>
      </c>
      <c r="T26" s="90">
        <f t="shared" ref="T26:T29" si="20">+R26+S26</f>
        <v>43400000</v>
      </c>
      <c r="U26" s="90">
        <f t="shared" si="2"/>
        <v>43400000</v>
      </c>
      <c r="V26" s="90">
        <f>+W26-U26</f>
        <v>-15293333</v>
      </c>
      <c r="W26" s="90">
        <v>28106667</v>
      </c>
      <c r="X26" s="67">
        <v>0.20830000000000001</v>
      </c>
      <c r="Y26" s="67">
        <v>0.20830000000000001</v>
      </c>
      <c r="Z26" s="67">
        <f t="shared" si="17"/>
        <v>1</v>
      </c>
      <c r="AA26" s="68">
        <v>0.29170000000000001</v>
      </c>
      <c r="AB26" s="68">
        <v>0.29170000000000001</v>
      </c>
      <c r="AC26" s="67">
        <f t="shared" si="16"/>
        <v>1</v>
      </c>
      <c r="AD26" s="68">
        <v>0.2084</v>
      </c>
      <c r="AE26" s="68">
        <v>0.2084</v>
      </c>
      <c r="AF26" s="67">
        <f t="shared" si="4"/>
        <v>1</v>
      </c>
      <c r="AG26" s="67">
        <v>0.29160000000000003</v>
      </c>
      <c r="AH26" s="67">
        <v>0.29160000000000003</v>
      </c>
      <c r="AI26" s="67">
        <f t="shared" si="5"/>
        <v>1</v>
      </c>
      <c r="AJ26" s="67">
        <f t="shared" si="6"/>
        <v>1</v>
      </c>
      <c r="AK26" s="67">
        <f t="shared" si="7"/>
        <v>1</v>
      </c>
      <c r="AL26" s="67">
        <f t="shared" si="8"/>
        <v>1</v>
      </c>
      <c r="AM26" s="67">
        <f t="shared" si="14"/>
        <v>1</v>
      </c>
      <c r="AN26" s="67">
        <f t="shared" si="15"/>
        <v>1</v>
      </c>
      <c r="AO26" s="67">
        <f t="shared" si="9"/>
        <v>1</v>
      </c>
    </row>
    <row r="27" spans="2:42" s="56" customFormat="1" ht="33.75" customHeight="1">
      <c r="B27" s="119"/>
      <c r="C27" s="119"/>
      <c r="D27" s="119"/>
      <c r="E27" s="119"/>
      <c r="F27" s="62" t="s">
        <v>86</v>
      </c>
      <c r="G27" s="55" t="s">
        <v>146</v>
      </c>
      <c r="H27" s="51">
        <v>44927</v>
      </c>
      <c r="I27" s="51">
        <v>45291</v>
      </c>
      <c r="J27" s="52" t="s">
        <v>145</v>
      </c>
      <c r="K27" s="135"/>
      <c r="L27" s="90">
        <v>2877203000</v>
      </c>
      <c r="M27" s="90">
        <v>10000000</v>
      </c>
      <c r="N27" s="90">
        <f t="shared" si="18"/>
        <v>2887203000</v>
      </c>
      <c r="O27" s="90">
        <f t="shared" si="0"/>
        <v>2887203000</v>
      </c>
      <c r="P27" s="90">
        <v>0</v>
      </c>
      <c r="Q27" s="90">
        <f t="shared" si="19"/>
        <v>2887203000</v>
      </c>
      <c r="R27" s="90">
        <f t="shared" si="1"/>
        <v>2887203000</v>
      </c>
      <c r="S27" s="90">
        <v>-43200000</v>
      </c>
      <c r="T27" s="90">
        <v>2844003000</v>
      </c>
      <c r="U27" s="90">
        <f t="shared" si="2"/>
        <v>2844003000</v>
      </c>
      <c r="V27" s="90">
        <f>+W27-U27</f>
        <v>12010000</v>
      </c>
      <c r="W27" s="90">
        <v>2856013000</v>
      </c>
      <c r="X27" s="67">
        <v>0.18179999999999999</v>
      </c>
      <c r="Y27" s="67">
        <v>0.18179999999999999</v>
      </c>
      <c r="Z27" s="67">
        <f t="shared" si="17"/>
        <v>1</v>
      </c>
      <c r="AA27" s="68">
        <v>0.2727</v>
      </c>
      <c r="AB27" s="68">
        <v>0.2727</v>
      </c>
      <c r="AC27" s="67">
        <f t="shared" si="16"/>
        <v>1</v>
      </c>
      <c r="AD27" s="68">
        <v>0.2727</v>
      </c>
      <c r="AE27" s="68">
        <v>0.2727</v>
      </c>
      <c r="AF27" s="67">
        <f t="shared" si="4"/>
        <v>1</v>
      </c>
      <c r="AG27" s="67">
        <v>0.27279999999999999</v>
      </c>
      <c r="AH27" s="67">
        <v>0.27279999999999999</v>
      </c>
      <c r="AI27" s="67">
        <f t="shared" si="5"/>
        <v>1</v>
      </c>
      <c r="AJ27" s="67">
        <f t="shared" si="6"/>
        <v>1</v>
      </c>
      <c r="AK27" s="67">
        <f t="shared" si="7"/>
        <v>1</v>
      </c>
      <c r="AL27" s="67">
        <f t="shared" si="8"/>
        <v>1</v>
      </c>
      <c r="AM27" s="67">
        <f t="shared" si="14"/>
        <v>1</v>
      </c>
      <c r="AN27" s="67">
        <f t="shared" si="15"/>
        <v>1</v>
      </c>
      <c r="AO27" s="67">
        <f t="shared" si="9"/>
        <v>1</v>
      </c>
    </row>
    <row r="28" spans="2:42" s="56" customFormat="1" ht="39" customHeight="1">
      <c r="B28" s="120"/>
      <c r="C28" s="120"/>
      <c r="D28" s="120"/>
      <c r="E28" s="120"/>
      <c r="F28" s="62" t="s">
        <v>87</v>
      </c>
      <c r="G28" s="55" t="s">
        <v>147</v>
      </c>
      <c r="H28" s="51">
        <v>44927</v>
      </c>
      <c r="I28" s="51">
        <v>45291</v>
      </c>
      <c r="J28" s="52" t="s">
        <v>175</v>
      </c>
      <c r="K28" s="136"/>
      <c r="L28" s="90">
        <v>73000000</v>
      </c>
      <c r="M28" s="90">
        <v>0</v>
      </c>
      <c r="N28" s="90">
        <f t="shared" si="18"/>
        <v>73000000</v>
      </c>
      <c r="O28" s="90">
        <f t="shared" si="0"/>
        <v>73000000</v>
      </c>
      <c r="P28" s="90">
        <v>0</v>
      </c>
      <c r="Q28" s="90">
        <f t="shared" si="19"/>
        <v>73000000</v>
      </c>
      <c r="R28" s="90">
        <f t="shared" si="1"/>
        <v>73000000</v>
      </c>
      <c r="S28" s="90">
        <v>0</v>
      </c>
      <c r="T28" s="90">
        <f t="shared" si="20"/>
        <v>73000000</v>
      </c>
      <c r="U28" s="90">
        <f t="shared" si="2"/>
        <v>73000000</v>
      </c>
      <c r="V28" s="90">
        <v>0</v>
      </c>
      <c r="W28" s="90">
        <f t="shared" ref="W28" si="21">+U28+V28</f>
        <v>73000000</v>
      </c>
      <c r="X28" s="67">
        <v>0.25</v>
      </c>
      <c r="Y28" s="67">
        <v>0.25</v>
      </c>
      <c r="Z28" s="67">
        <f t="shared" si="17"/>
        <v>1</v>
      </c>
      <c r="AA28" s="68">
        <v>0.25</v>
      </c>
      <c r="AB28" s="68">
        <v>0.25</v>
      </c>
      <c r="AC28" s="67">
        <f t="shared" si="16"/>
        <v>1</v>
      </c>
      <c r="AD28" s="68">
        <v>0.25</v>
      </c>
      <c r="AE28" s="68">
        <v>0.25</v>
      </c>
      <c r="AF28" s="67">
        <f t="shared" si="4"/>
        <v>1</v>
      </c>
      <c r="AG28" s="67">
        <v>0.25</v>
      </c>
      <c r="AH28" s="67">
        <v>0.25</v>
      </c>
      <c r="AI28" s="67">
        <f t="shared" si="5"/>
        <v>1</v>
      </c>
      <c r="AJ28" s="67">
        <f t="shared" si="6"/>
        <v>1</v>
      </c>
      <c r="AK28" s="67">
        <f t="shared" si="7"/>
        <v>1</v>
      </c>
      <c r="AL28" s="67">
        <f t="shared" si="8"/>
        <v>1</v>
      </c>
      <c r="AM28" s="67">
        <f t="shared" si="14"/>
        <v>1</v>
      </c>
      <c r="AN28" s="67">
        <f t="shared" si="15"/>
        <v>1</v>
      </c>
      <c r="AO28" s="67">
        <f t="shared" si="9"/>
        <v>1</v>
      </c>
    </row>
    <row r="29" spans="2:42" s="56" customFormat="1" ht="56.25">
      <c r="B29" s="119" t="s">
        <v>72</v>
      </c>
      <c r="C29" s="54" t="s">
        <v>99</v>
      </c>
      <c r="D29" s="55" t="s">
        <v>97</v>
      </c>
      <c r="E29" s="119" t="s">
        <v>174</v>
      </c>
      <c r="F29" s="63" t="s">
        <v>93</v>
      </c>
      <c r="G29" s="55" t="s">
        <v>115</v>
      </c>
      <c r="H29" s="51">
        <v>44927</v>
      </c>
      <c r="I29" s="51">
        <v>45291</v>
      </c>
      <c r="J29" s="52" t="s">
        <v>137</v>
      </c>
      <c r="K29" s="135" t="s">
        <v>173</v>
      </c>
      <c r="L29" s="90">
        <v>171500000</v>
      </c>
      <c r="M29" s="90">
        <v>12126667</v>
      </c>
      <c r="N29" s="90">
        <f t="shared" si="18"/>
        <v>183626667</v>
      </c>
      <c r="O29" s="90">
        <f t="shared" si="0"/>
        <v>183626667</v>
      </c>
      <c r="P29" s="90">
        <v>0</v>
      </c>
      <c r="Q29" s="90">
        <f t="shared" si="19"/>
        <v>183626667</v>
      </c>
      <c r="R29" s="90">
        <f t="shared" si="1"/>
        <v>183626667</v>
      </c>
      <c r="S29" s="90">
        <v>0</v>
      </c>
      <c r="T29" s="90">
        <f t="shared" si="20"/>
        <v>183626667</v>
      </c>
      <c r="U29" s="90">
        <f t="shared" si="2"/>
        <v>183626667</v>
      </c>
      <c r="V29" s="90">
        <f>+W29-U29</f>
        <v>-34986667</v>
      </c>
      <c r="W29" s="90">
        <v>148640000</v>
      </c>
      <c r="X29" s="67">
        <v>0.25</v>
      </c>
      <c r="Y29" s="67">
        <v>0.25</v>
      </c>
      <c r="Z29" s="67">
        <f t="shared" si="17"/>
        <v>1</v>
      </c>
      <c r="AA29" s="68">
        <v>0.1875</v>
      </c>
      <c r="AB29" s="68">
        <v>0.1875</v>
      </c>
      <c r="AC29" s="67">
        <f t="shared" si="16"/>
        <v>1</v>
      </c>
      <c r="AD29" s="68">
        <v>0.3125</v>
      </c>
      <c r="AE29" s="68">
        <v>0.3125</v>
      </c>
      <c r="AF29" s="67">
        <f t="shared" si="4"/>
        <v>1</v>
      </c>
      <c r="AG29" s="67">
        <v>0.25</v>
      </c>
      <c r="AH29" s="67">
        <v>0.25</v>
      </c>
      <c r="AI29" s="67">
        <f t="shared" si="5"/>
        <v>1</v>
      </c>
      <c r="AJ29" s="67">
        <f t="shared" si="6"/>
        <v>1</v>
      </c>
      <c r="AK29" s="67">
        <f t="shared" si="7"/>
        <v>1</v>
      </c>
      <c r="AL29" s="67">
        <f t="shared" si="8"/>
        <v>1</v>
      </c>
      <c r="AM29" s="67">
        <f t="shared" si="14"/>
        <v>1</v>
      </c>
      <c r="AN29" s="67">
        <f t="shared" si="15"/>
        <v>1</v>
      </c>
      <c r="AO29" s="67">
        <f t="shared" si="9"/>
        <v>1</v>
      </c>
    </row>
    <row r="30" spans="2:42" s="56" customFormat="1" ht="36" customHeight="1">
      <c r="B30" s="119"/>
      <c r="C30" s="118" t="s">
        <v>99</v>
      </c>
      <c r="D30" s="118" t="s">
        <v>92</v>
      </c>
      <c r="E30" s="119"/>
      <c r="F30" s="137" t="s">
        <v>94</v>
      </c>
      <c r="G30" s="55" t="s">
        <v>117</v>
      </c>
      <c r="H30" s="51">
        <v>44927</v>
      </c>
      <c r="I30" s="51">
        <v>45291</v>
      </c>
      <c r="J30" s="52" t="s">
        <v>116</v>
      </c>
      <c r="K30" s="135"/>
      <c r="L30" s="93">
        <v>1650672000</v>
      </c>
      <c r="M30" s="93">
        <v>5192666</v>
      </c>
      <c r="N30" s="93">
        <f>+L30+M30</f>
        <v>1655864666</v>
      </c>
      <c r="O30" s="93">
        <f t="shared" si="0"/>
        <v>1655864666</v>
      </c>
      <c r="P30" s="93">
        <v>0</v>
      </c>
      <c r="Q30" s="93">
        <f>+O30+P30</f>
        <v>1655864666</v>
      </c>
      <c r="R30" s="93">
        <f t="shared" si="1"/>
        <v>1655864666</v>
      </c>
      <c r="S30" s="93">
        <v>43200000</v>
      </c>
      <c r="T30" s="93">
        <f>+R30+S30</f>
        <v>1699064666</v>
      </c>
      <c r="U30" s="93">
        <f t="shared" si="2"/>
        <v>1699064666</v>
      </c>
      <c r="V30" s="93">
        <f>+W30-U30</f>
        <v>34214117</v>
      </c>
      <c r="W30" s="93">
        <v>1733278783</v>
      </c>
      <c r="X30" s="67">
        <v>0.2142</v>
      </c>
      <c r="Y30" s="67">
        <v>0.2142</v>
      </c>
      <c r="Z30" s="67">
        <f t="shared" si="17"/>
        <v>1</v>
      </c>
      <c r="AA30" s="70">
        <v>0.30959999999999999</v>
      </c>
      <c r="AB30" s="70">
        <v>0.30959999999999999</v>
      </c>
      <c r="AC30" s="67">
        <f t="shared" si="16"/>
        <v>1</v>
      </c>
      <c r="AD30" s="70">
        <v>0.30959999999999999</v>
      </c>
      <c r="AE30" s="70">
        <v>0.30959999999999999</v>
      </c>
      <c r="AF30" s="67">
        <f t="shared" si="4"/>
        <v>1</v>
      </c>
      <c r="AG30" s="69">
        <v>0.1666</v>
      </c>
      <c r="AH30" s="69">
        <v>0.1666</v>
      </c>
      <c r="AI30" s="67">
        <f t="shared" si="5"/>
        <v>1</v>
      </c>
      <c r="AJ30" s="67">
        <f t="shared" si="6"/>
        <v>1</v>
      </c>
      <c r="AK30" s="67">
        <f t="shared" si="7"/>
        <v>1</v>
      </c>
      <c r="AL30" s="67">
        <f t="shared" si="8"/>
        <v>1</v>
      </c>
      <c r="AM30" s="67">
        <f t="shared" si="14"/>
        <v>1</v>
      </c>
      <c r="AN30" s="67">
        <f t="shared" si="15"/>
        <v>1</v>
      </c>
      <c r="AO30" s="67">
        <f t="shared" si="9"/>
        <v>1</v>
      </c>
    </row>
    <row r="31" spans="2:42" s="56" customFormat="1" ht="45">
      <c r="B31" s="119"/>
      <c r="C31" s="120"/>
      <c r="D31" s="120"/>
      <c r="E31" s="119"/>
      <c r="F31" s="138"/>
      <c r="G31" s="55" t="s">
        <v>119</v>
      </c>
      <c r="H31" s="51">
        <v>44927</v>
      </c>
      <c r="I31" s="51">
        <v>45291</v>
      </c>
      <c r="J31" s="52" t="s">
        <v>118</v>
      </c>
      <c r="K31" s="135"/>
      <c r="L31" s="94"/>
      <c r="M31" s="94">
        <v>0</v>
      </c>
      <c r="N31" s="94">
        <f t="shared" si="10"/>
        <v>0</v>
      </c>
      <c r="O31" s="94">
        <f t="shared" si="0"/>
        <v>0</v>
      </c>
      <c r="P31" s="94">
        <v>0</v>
      </c>
      <c r="Q31" s="94">
        <f t="shared" si="11"/>
        <v>0</v>
      </c>
      <c r="R31" s="94">
        <f t="shared" si="1"/>
        <v>0</v>
      </c>
      <c r="S31" s="94">
        <v>0</v>
      </c>
      <c r="T31" s="94">
        <f t="shared" si="12"/>
        <v>0</v>
      </c>
      <c r="U31" s="94">
        <f t="shared" si="2"/>
        <v>0</v>
      </c>
      <c r="V31" s="94">
        <v>0</v>
      </c>
      <c r="W31" s="94">
        <f t="shared" si="13"/>
        <v>0</v>
      </c>
      <c r="X31" s="67">
        <v>0.2</v>
      </c>
      <c r="Y31" s="67">
        <v>0.2</v>
      </c>
      <c r="Z31" s="67">
        <f t="shared" si="17"/>
        <v>1</v>
      </c>
      <c r="AA31" s="68">
        <v>0.3</v>
      </c>
      <c r="AB31" s="68">
        <v>0.3</v>
      </c>
      <c r="AC31" s="67">
        <f t="shared" si="16"/>
        <v>1</v>
      </c>
      <c r="AD31" s="67">
        <v>0.33329999999999999</v>
      </c>
      <c r="AE31" s="67">
        <v>0.33329999999999999</v>
      </c>
      <c r="AF31" s="67">
        <f t="shared" si="4"/>
        <v>1</v>
      </c>
      <c r="AG31" s="67">
        <v>0.16669999999999999</v>
      </c>
      <c r="AH31" s="67">
        <v>0.16669999999999999</v>
      </c>
      <c r="AI31" s="67">
        <f t="shared" si="5"/>
        <v>1</v>
      </c>
      <c r="AJ31" s="67">
        <f t="shared" si="6"/>
        <v>0.99999999999999989</v>
      </c>
      <c r="AK31" s="67">
        <f t="shared" si="7"/>
        <v>0.99999999999999989</v>
      </c>
      <c r="AL31" s="67">
        <f t="shared" si="8"/>
        <v>1</v>
      </c>
      <c r="AM31" s="67">
        <f t="shared" si="14"/>
        <v>0.99999999999999989</v>
      </c>
      <c r="AN31" s="67">
        <f t="shared" si="15"/>
        <v>0.99999999999999989</v>
      </c>
      <c r="AO31" s="67">
        <f t="shared" si="9"/>
        <v>1</v>
      </c>
    </row>
    <row r="32" spans="2:42" s="56" customFormat="1" ht="81" customHeight="1">
      <c r="B32" s="119"/>
      <c r="C32" s="53" t="s">
        <v>98</v>
      </c>
      <c r="D32" s="50" t="s">
        <v>97</v>
      </c>
      <c r="E32" s="119"/>
      <c r="F32" s="65" t="s">
        <v>95</v>
      </c>
      <c r="G32" s="50" t="s">
        <v>139</v>
      </c>
      <c r="H32" s="51">
        <v>44927</v>
      </c>
      <c r="I32" s="51">
        <v>45291</v>
      </c>
      <c r="J32" s="52" t="s">
        <v>138</v>
      </c>
      <c r="K32" s="135"/>
      <c r="L32" s="90">
        <v>110000000</v>
      </c>
      <c r="M32" s="90">
        <v>-15253333</v>
      </c>
      <c r="N32" s="90">
        <f t="shared" ref="N32:N33" si="22">+L32+M32</f>
        <v>94746667</v>
      </c>
      <c r="O32" s="90">
        <f t="shared" si="0"/>
        <v>94746667</v>
      </c>
      <c r="P32" s="90">
        <v>0</v>
      </c>
      <c r="Q32" s="90">
        <f t="shared" ref="Q32:Q33" si="23">+O32+P32</f>
        <v>94746667</v>
      </c>
      <c r="R32" s="90">
        <f t="shared" si="1"/>
        <v>94746667</v>
      </c>
      <c r="S32" s="90">
        <v>0</v>
      </c>
      <c r="T32" s="90">
        <f t="shared" ref="T32:T33" si="24">+R32+S32</f>
        <v>94746667</v>
      </c>
      <c r="U32" s="90">
        <f t="shared" si="2"/>
        <v>94746667</v>
      </c>
      <c r="V32" s="90">
        <f>+W32-U32</f>
        <v>0</v>
      </c>
      <c r="W32" s="90">
        <v>94746667</v>
      </c>
      <c r="X32" s="67">
        <v>0.25</v>
      </c>
      <c r="Y32" s="67">
        <v>0.25</v>
      </c>
      <c r="Z32" s="67">
        <f t="shared" si="17"/>
        <v>1</v>
      </c>
      <c r="AA32" s="68">
        <v>0.25</v>
      </c>
      <c r="AB32" s="68">
        <v>0.25</v>
      </c>
      <c r="AC32" s="67">
        <f t="shared" si="16"/>
        <v>1</v>
      </c>
      <c r="AD32" s="68">
        <v>0.375</v>
      </c>
      <c r="AE32" s="68">
        <v>0.375</v>
      </c>
      <c r="AF32" s="67">
        <f t="shared" si="4"/>
        <v>1</v>
      </c>
      <c r="AG32" s="67">
        <v>0.125</v>
      </c>
      <c r="AH32" s="67">
        <v>0.125</v>
      </c>
      <c r="AI32" s="67">
        <f t="shared" si="5"/>
        <v>1</v>
      </c>
      <c r="AJ32" s="67">
        <f t="shared" si="6"/>
        <v>1</v>
      </c>
      <c r="AK32" s="67">
        <f t="shared" si="7"/>
        <v>1</v>
      </c>
      <c r="AL32" s="67">
        <f t="shared" si="8"/>
        <v>1</v>
      </c>
      <c r="AM32" s="67">
        <f t="shared" si="14"/>
        <v>1</v>
      </c>
      <c r="AN32" s="67">
        <f t="shared" si="15"/>
        <v>1</v>
      </c>
      <c r="AO32" s="67">
        <f t="shared" si="9"/>
        <v>1</v>
      </c>
    </row>
    <row r="33" spans="2:41" s="56" customFormat="1" ht="56.25" customHeight="1">
      <c r="B33" s="120"/>
      <c r="C33" s="54" t="s">
        <v>100</v>
      </c>
      <c r="D33" s="55" t="s">
        <v>97</v>
      </c>
      <c r="E33" s="120"/>
      <c r="F33" s="55" t="s">
        <v>96</v>
      </c>
      <c r="G33" s="55" t="s">
        <v>120</v>
      </c>
      <c r="H33" s="51">
        <v>44927</v>
      </c>
      <c r="I33" s="51">
        <v>45291</v>
      </c>
      <c r="J33" s="52" t="s">
        <v>140</v>
      </c>
      <c r="K33" s="136"/>
      <c r="L33" s="90">
        <v>84981000</v>
      </c>
      <c r="M33" s="90">
        <v>-2066000</v>
      </c>
      <c r="N33" s="90">
        <f t="shared" si="22"/>
        <v>82915000</v>
      </c>
      <c r="O33" s="90">
        <f t="shared" si="0"/>
        <v>82915000</v>
      </c>
      <c r="P33" s="90">
        <v>0</v>
      </c>
      <c r="Q33" s="90">
        <f t="shared" si="23"/>
        <v>82915000</v>
      </c>
      <c r="R33" s="90">
        <f t="shared" si="1"/>
        <v>82915000</v>
      </c>
      <c r="S33" s="90">
        <v>0</v>
      </c>
      <c r="T33" s="90">
        <f t="shared" si="24"/>
        <v>82915000</v>
      </c>
      <c r="U33" s="90">
        <f t="shared" si="2"/>
        <v>82915000</v>
      </c>
      <c r="V33" s="90">
        <f>+W33-U33</f>
        <v>772550</v>
      </c>
      <c r="W33" s="90">
        <v>83687550</v>
      </c>
      <c r="X33" s="67">
        <v>0.375</v>
      </c>
      <c r="Y33" s="67">
        <v>0.375</v>
      </c>
      <c r="Z33" s="67">
        <f t="shared" si="17"/>
        <v>1</v>
      </c>
      <c r="AA33" s="68">
        <v>0.375</v>
      </c>
      <c r="AB33" s="68">
        <v>0.375</v>
      </c>
      <c r="AC33" s="67">
        <f t="shared" si="16"/>
        <v>1</v>
      </c>
      <c r="AD33" s="68">
        <v>0.125</v>
      </c>
      <c r="AE33" s="68">
        <v>0.125</v>
      </c>
      <c r="AF33" s="67">
        <f t="shared" si="4"/>
        <v>1</v>
      </c>
      <c r="AG33" s="67">
        <v>0.125</v>
      </c>
      <c r="AH33" s="67">
        <v>0.125</v>
      </c>
      <c r="AI33" s="67">
        <f t="shared" si="5"/>
        <v>1</v>
      </c>
      <c r="AJ33" s="67">
        <f t="shared" si="6"/>
        <v>1</v>
      </c>
      <c r="AK33" s="67">
        <f t="shared" si="7"/>
        <v>1</v>
      </c>
      <c r="AL33" s="67">
        <f t="shared" si="8"/>
        <v>1</v>
      </c>
      <c r="AM33" s="67">
        <f t="shared" si="14"/>
        <v>1</v>
      </c>
      <c r="AN33" s="67">
        <f t="shared" si="15"/>
        <v>1</v>
      </c>
      <c r="AO33" s="67">
        <f t="shared" si="9"/>
        <v>1</v>
      </c>
    </row>
    <row r="34" spans="2:41" s="56" customFormat="1" ht="57.75" customHeight="1">
      <c r="B34" s="140" t="s">
        <v>72</v>
      </c>
      <c r="C34" s="140" t="s">
        <v>74</v>
      </c>
      <c r="D34" s="134" t="s">
        <v>91</v>
      </c>
      <c r="E34" s="140" t="s">
        <v>70</v>
      </c>
      <c r="F34" s="140" t="s">
        <v>65</v>
      </c>
      <c r="G34" s="55" t="s">
        <v>69</v>
      </c>
      <c r="H34" s="51">
        <v>44927</v>
      </c>
      <c r="I34" s="51">
        <v>45291</v>
      </c>
      <c r="J34" s="63" t="s">
        <v>153</v>
      </c>
      <c r="K34" s="134" t="s">
        <v>73</v>
      </c>
      <c r="L34" s="93">
        <v>873809000</v>
      </c>
      <c r="M34" s="93">
        <v>23460000</v>
      </c>
      <c r="N34" s="93">
        <f>+L34+M34</f>
        <v>897269000</v>
      </c>
      <c r="O34" s="93">
        <f t="shared" si="0"/>
        <v>897269000</v>
      </c>
      <c r="P34" s="93">
        <v>0</v>
      </c>
      <c r="Q34" s="93">
        <f>+O34+P34</f>
        <v>897269000</v>
      </c>
      <c r="R34" s="93">
        <f t="shared" si="1"/>
        <v>897269000</v>
      </c>
      <c r="S34" s="93">
        <v>0</v>
      </c>
      <c r="T34" s="93">
        <f>+R34+S34</f>
        <v>897269000</v>
      </c>
      <c r="U34" s="93">
        <f t="shared" si="2"/>
        <v>897269000</v>
      </c>
      <c r="V34" s="93">
        <f>+W34-U34</f>
        <v>14631333</v>
      </c>
      <c r="W34" s="93">
        <f>911900333</f>
        <v>911900333</v>
      </c>
      <c r="X34" s="68">
        <v>0.125</v>
      </c>
      <c r="Y34" s="68">
        <v>0.125</v>
      </c>
      <c r="Z34" s="67">
        <f>+Y34/X34</f>
        <v>1</v>
      </c>
      <c r="AA34" s="68">
        <v>0.125</v>
      </c>
      <c r="AB34" s="68">
        <v>0.125</v>
      </c>
      <c r="AC34" s="67">
        <f t="shared" si="16"/>
        <v>1</v>
      </c>
      <c r="AD34" s="68">
        <v>0.125</v>
      </c>
      <c r="AE34" s="68">
        <v>0.125</v>
      </c>
      <c r="AF34" s="67">
        <f t="shared" si="4"/>
        <v>1</v>
      </c>
      <c r="AG34" s="67">
        <v>0.625</v>
      </c>
      <c r="AH34" s="67">
        <v>0.625</v>
      </c>
      <c r="AI34" s="67">
        <f t="shared" si="5"/>
        <v>1</v>
      </c>
      <c r="AJ34" s="67">
        <f t="shared" si="6"/>
        <v>1</v>
      </c>
      <c r="AK34" s="67">
        <f t="shared" si="7"/>
        <v>1</v>
      </c>
      <c r="AL34" s="67">
        <f t="shared" si="8"/>
        <v>1</v>
      </c>
      <c r="AM34" s="67">
        <f t="shared" si="14"/>
        <v>1</v>
      </c>
      <c r="AN34" s="67">
        <f t="shared" si="15"/>
        <v>1</v>
      </c>
      <c r="AO34" s="67">
        <f t="shared" si="9"/>
        <v>1</v>
      </c>
    </row>
    <row r="35" spans="2:41" s="56" customFormat="1" ht="36.75" customHeight="1">
      <c r="B35" s="140"/>
      <c r="C35" s="140"/>
      <c r="D35" s="136"/>
      <c r="E35" s="140"/>
      <c r="F35" s="140"/>
      <c r="G35" s="55" t="s">
        <v>63</v>
      </c>
      <c r="H35" s="51">
        <v>44927</v>
      </c>
      <c r="I35" s="51">
        <v>45291</v>
      </c>
      <c r="J35" s="63" t="s">
        <v>154</v>
      </c>
      <c r="K35" s="136"/>
      <c r="L35" s="95"/>
      <c r="M35" s="95">
        <v>0</v>
      </c>
      <c r="N35" s="95">
        <f t="shared" si="10"/>
        <v>0</v>
      </c>
      <c r="O35" s="95">
        <f t="shared" si="0"/>
        <v>0</v>
      </c>
      <c r="P35" s="95">
        <v>0</v>
      </c>
      <c r="Q35" s="95">
        <f t="shared" si="11"/>
        <v>0</v>
      </c>
      <c r="R35" s="95">
        <f t="shared" si="1"/>
        <v>0</v>
      </c>
      <c r="S35" s="95">
        <v>0</v>
      </c>
      <c r="T35" s="95">
        <f t="shared" si="12"/>
        <v>0</v>
      </c>
      <c r="U35" s="95">
        <f t="shared" si="2"/>
        <v>0</v>
      </c>
      <c r="V35" s="95">
        <v>0</v>
      </c>
      <c r="W35" s="95">
        <f t="shared" si="13"/>
        <v>0</v>
      </c>
      <c r="X35" s="71">
        <v>0</v>
      </c>
      <c r="Y35" s="71">
        <v>0</v>
      </c>
      <c r="Z35" s="67">
        <f>+IFERROR(Y35/X35,0)</f>
        <v>0</v>
      </c>
      <c r="AA35" s="72">
        <v>1</v>
      </c>
      <c r="AB35" s="72">
        <v>1</v>
      </c>
      <c r="AC35" s="67">
        <f t="shared" si="16"/>
        <v>1</v>
      </c>
      <c r="AD35" s="72">
        <v>0</v>
      </c>
      <c r="AE35" s="72">
        <v>0</v>
      </c>
      <c r="AF35" s="67">
        <f>IFERROR(+AE35/AD35,0)</f>
        <v>0</v>
      </c>
      <c r="AG35" s="72">
        <v>0</v>
      </c>
      <c r="AH35" s="72">
        <v>0</v>
      </c>
      <c r="AI35" s="67">
        <v>0</v>
      </c>
      <c r="AJ35" s="67">
        <f t="shared" si="6"/>
        <v>1</v>
      </c>
      <c r="AK35" s="67">
        <f t="shared" si="7"/>
        <v>1</v>
      </c>
      <c r="AL35" s="67">
        <f t="shared" si="8"/>
        <v>1</v>
      </c>
      <c r="AM35" s="67">
        <f t="shared" si="14"/>
        <v>1</v>
      </c>
      <c r="AN35" s="67">
        <f t="shared" si="15"/>
        <v>1</v>
      </c>
      <c r="AO35" s="67">
        <f t="shared" si="9"/>
        <v>1</v>
      </c>
    </row>
    <row r="36" spans="2:41" s="56" customFormat="1" ht="54.75" customHeight="1">
      <c r="B36" s="140"/>
      <c r="C36" s="140"/>
      <c r="D36" s="54" t="s">
        <v>71</v>
      </c>
      <c r="E36" s="140"/>
      <c r="F36" s="140"/>
      <c r="G36" s="55" t="s">
        <v>64</v>
      </c>
      <c r="H36" s="51">
        <v>44927</v>
      </c>
      <c r="I36" s="51">
        <v>45291</v>
      </c>
      <c r="J36" s="63" t="s">
        <v>155</v>
      </c>
      <c r="K36" s="54" t="s">
        <v>126</v>
      </c>
      <c r="L36" s="94"/>
      <c r="M36" s="94">
        <v>0</v>
      </c>
      <c r="N36" s="94">
        <f t="shared" si="10"/>
        <v>0</v>
      </c>
      <c r="O36" s="94">
        <f t="shared" si="0"/>
        <v>0</v>
      </c>
      <c r="P36" s="94">
        <v>0</v>
      </c>
      <c r="Q36" s="94">
        <f t="shared" si="11"/>
        <v>0</v>
      </c>
      <c r="R36" s="94">
        <f t="shared" si="1"/>
        <v>0</v>
      </c>
      <c r="S36" s="94">
        <v>0</v>
      </c>
      <c r="T36" s="94">
        <f t="shared" si="12"/>
        <v>0</v>
      </c>
      <c r="U36" s="94">
        <f t="shared" si="2"/>
        <v>0</v>
      </c>
      <c r="V36" s="94">
        <v>0</v>
      </c>
      <c r="W36" s="94">
        <f t="shared" si="13"/>
        <v>0</v>
      </c>
      <c r="X36" s="67">
        <v>0.625</v>
      </c>
      <c r="Y36" s="67">
        <v>0.625</v>
      </c>
      <c r="Z36" s="67">
        <f t="shared" si="17"/>
        <v>1</v>
      </c>
      <c r="AA36" s="68">
        <v>0.125</v>
      </c>
      <c r="AB36" s="68">
        <v>0.125</v>
      </c>
      <c r="AC36" s="67">
        <f t="shared" si="16"/>
        <v>1</v>
      </c>
      <c r="AD36" s="68">
        <v>0.125</v>
      </c>
      <c r="AE36" s="68">
        <v>0.125</v>
      </c>
      <c r="AF36" s="67">
        <f t="shared" si="4"/>
        <v>1</v>
      </c>
      <c r="AG36" s="67">
        <v>0.125</v>
      </c>
      <c r="AH36" s="67">
        <v>0.125</v>
      </c>
      <c r="AI36" s="67">
        <f t="shared" si="5"/>
        <v>1</v>
      </c>
      <c r="AJ36" s="67">
        <f t="shared" si="6"/>
        <v>1</v>
      </c>
      <c r="AK36" s="67">
        <f t="shared" si="7"/>
        <v>1</v>
      </c>
      <c r="AL36" s="67">
        <f t="shared" si="8"/>
        <v>1</v>
      </c>
      <c r="AM36" s="67">
        <f t="shared" si="14"/>
        <v>1</v>
      </c>
      <c r="AN36" s="67">
        <f t="shared" si="15"/>
        <v>1</v>
      </c>
      <c r="AO36" s="67">
        <f t="shared" si="9"/>
        <v>1</v>
      </c>
    </row>
    <row r="37" spans="2:41" s="56" customFormat="1" ht="60" customHeight="1">
      <c r="B37" s="140" t="s">
        <v>72</v>
      </c>
      <c r="C37" s="140" t="s">
        <v>74</v>
      </c>
      <c r="D37" s="141" t="s">
        <v>77</v>
      </c>
      <c r="E37" s="140"/>
      <c r="F37" s="140" t="s">
        <v>76</v>
      </c>
      <c r="G37" s="55" t="s">
        <v>75</v>
      </c>
      <c r="H37" s="51">
        <v>44927</v>
      </c>
      <c r="I37" s="51">
        <v>45291</v>
      </c>
      <c r="J37" s="52" t="s">
        <v>156</v>
      </c>
      <c r="K37" s="134" t="s">
        <v>78</v>
      </c>
      <c r="L37" s="93">
        <v>281500000</v>
      </c>
      <c r="M37" s="93">
        <v>0</v>
      </c>
      <c r="N37" s="93">
        <f>+L37+M37</f>
        <v>281500000</v>
      </c>
      <c r="O37" s="93">
        <f t="shared" si="0"/>
        <v>281500000</v>
      </c>
      <c r="P37" s="93">
        <v>0</v>
      </c>
      <c r="Q37" s="93">
        <f>+O37+P37</f>
        <v>281500000</v>
      </c>
      <c r="R37" s="93">
        <f t="shared" si="1"/>
        <v>281500000</v>
      </c>
      <c r="S37" s="93">
        <v>0</v>
      </c>
      <c r="T37" s="93">
        <f>+R37+S37</f>
        <v>281500000</v>
      </c>
      <c r="U37" s="93">
        <f t="shared" si="2"/>
        <v>281500000</v>
      </c>
      <c r="V37" s="93">
        <f>+W37-U37</f>
        <v>22700000</v>
      </c>
      <c r="W37" s="93">
        <v>304200000</v>
      </c>
      <c r="X37" s="69">
        <v>0.625</v>
      </c>
      <c r="Y37" s="69">
        <v>0.625</v>
      </c>
      <c r="Z37" s="67">
        <f t="shared" si="17"/>
        <v>1</v>
      </c>
      <c r="AA37" s="70">
        <v>0.125</v>
      </c>
      <c r="AB37" s="70">
        <v>0.125</v>
      </c>
      <c r="AC37" s="67">
        <f t="shared" si="16"/>
        <v>1</v>
      </c>
      <c r="AD37" s="70">
        <v>0.125</v>
      </c>
      <c r="AE37" s="70">
        <v>0.125</v>
      </c>
      <c r="AF37" s="67">
        <f t="shared" si="4"/>
        <v>1</v>
      </c>
      <c r="AG37" s="70">
        <v>0.125</v>
      </c>
      <c r="AH37" s="70">
        <v>0.125</v>
      </c>
      <c r="AI37" s="67">
        <f t="shared" si="5"/>
        <v>1</v>
      </c>
      <c r="AJ37" s="67">
        <f t="shared" si="6"/>
        <v>1</v>
      </c>
      <c r="AK37" s="67">
        <f t="shared" si="7"/>
        <v>1</v>
      </c>
      <c r="AL37" s="67">
        <f t="shared" si="8"/>
        <v>1</v>
      </c>
      <c r="AM37" s="67">
        <f t="shared" si="14"/>
        <v>1</v>
      </c>
      <c r="AN37" s="67">
        <f t="shared" si="15"/>
        <v>1</v>
      </c>
      <c r="AO37" s="67">
        <f t="shared" si="9"/>
        <v>1</v>
      </c>
    </row>
    <row r="38" spans="2:41" s="56" customFormat="1" ht="60" customHeight="1">
      <c r="B38" s="140"/>
      <c r="C38" s="140"/>
      <c r="D38" s="141"/>
      <c r="E38" s="140"/>
      <c r="F38" s="140"/>
      <c r="G38" s="55" t="s">
        <v>158</v>
      </c>
      <c r="H38" s="51">
        <v>44927</v>
      </c>
      <c r="I38" s="51">
        <v>45291</v>
      </c>
      <c r="J38" s="52" t="s">
        <v>157</v>
      </c>
      <c r="K38" s="136"/>
      <c r="L38" s="94"/>
      <c r="M38" s="94">
        <v>0</v>
      </c>
      <c r="N38" s="94">
        <f t="shared" si="10"/>
        <v>0</v>
      </c>
      <c r="O38" s="94">
        <f t="shared" si="0"/>
        <v>0</v>
      </c>
      <c r="P38" s="94">
        <v>0</v>
      </c>
      <c r="Q38" s="94">
        <f t="shared" si="11"/>
        <v>0</v>
      </c>
      <c r="R38" s="94">
        <f t="shared" si="1"/>
        <v>0</v>
      </c>
      <c r="S38" s="94">
        <v>0</v>
      </c>
      <c r="T38" s="94">
        <f t="shared" si="12"/>
        <v>0</v>
      </c>
      <c r="U38" s="94">
        <f t="shared" si="2"/>
        <v>0</v>
      </c>
      <c r="V38" s="94">
        <v>0</v>
      </c>
      <c r="W38" s="94">
        <f t="shared" si="13"/>
        <v>0</v>
      </c>
      <c r="X38" s="70">
        <v>0.5</v>
      </c>
      <c r="Y38" s="70">
        <v>0.5</v>
      </c>
      <c r="Z38" s="67">
        <f t="shared" si="17"/>
        <v>1</v>
      </c>
      <c r="AA38" s="70">
        <v>0</v>
      </c>
      <c r="AB38" s="70">
        <v>0</v>
      </c>
      <c r="AC38" s="67">
        <f>IFERROR(+AB38/AA38,0)</f>
        <v>0</v>
      </c>
      <c r="AD38" s="70">
        <v>0.5</v>
      </c>
      <c r="AE38" s="70">
        <v>0.5</v>
      </c>
      <c r="AF38" s="67">
        <f t="shared" si="4"/>
        <v>1</v>
      </c>
      <c r="AG38" s="70">
        <v>0</v>
      </c>
      <c r="AH38" s="70">
        <v>0</v>
      </c>
      <c r="AI38" s="67">
        <v>0</v>
      </c>
      <c r="AJ38" s="67">
        <f t="shared" si="6"/>
        <v>1</v>
      </c>
      <c r="AK38" s="67">
        <f t="shared" si="7"/>
        <v>1</v>
      </c>
      <c r="AL38" s="67">
        <f t="shared" si="8"/>
        <v>1</v>
      </c>
      <c r="AM38" s="67">
        <f t="shared" si="14"/>
        <v>1</v>
      </c>
      <c r="AN38" s="67">
        <f t="shared" si="15"/>
        <v>1</v>
      </c>
      <c r="AO38" s="67">
        <f t="shared" si="9"/>
        <v>1</v>
      </c>
    </row>
    <row r="39" spans="2:41" s="56" customFormat="1" ht="33.75">
      <c r="B39" s="140" t="s">
        <v>72</v>
      </c>
      <c r="C39" s="140" t="s">
        <v>74</v>
      </c>
      <c r="D39" s="55" t="s">
        <v>92</v>
      </c>
      <c r="E39" s="140"/>
      <c r="F39" s="140" t="s">
        <v>81</v>
      </c>
      <c r="G39" s="55" t="s">
        <v>121</v>
      </c>
      <c r="H39" s="51">
        <v>44927</v>
      </c>
      <c r="I39" s="51">
        <v>45291</v>
      </c>
      <c r="J39" s="52" t="s">
        <v>122</v>
      </c>
      <c r="K39" s="134" t="s">
        <v>127</v>
      </c>
      <c r="L39" s="93">
        <v>2355060000</v>
      </c>
      <c r="M39" s="93">
        <v>-10660000</v>
      </c>
      <c r="N39" s="93">
        <f>+L39+M39</f>
        <v>2344400000</v>
      </c>
      <c r="O39" s="93">
        <f t="shared" si="0"/>
        <v>2344400000</v>
      </c>
      <c r="P39" s="93">
        <v>0</v>
      </c>
      <c r="Q39" s="93">
        <f>+O39+P39</f>
        <v>2344400000</v>
      </c>
      <c r="R39" s="93">
        <f t="shared" si="1"/>
        <v>2344400000</v>
      </c>
      <c r="S39" s="93">
        <v>0</v>
      </c>
      <c r="T39" s="93">
        <f>+R39+S39</f>
        <v>2344400000</v>
      </c>
      <c r="U39" s="93">
        <f t="shared" si="2"/>
        <v>2344400000</v>
      </c>
      <c r="V39" s="93">
        <f>+W39-U39</f>
        <v>-37331333</v>
      </c>
      <c r="W39" s="93">
        <v>2307068667</v>
      </c>
      <c r="X39" s="67">
        <v>0.13750000000000001</v>
      </c>
      <c r="Y39" s="67">
        <v>0.13750000000000001</v>
      </c>
      <c r="Z39" s="67">
        <f t="shared" si="17"/>
        <v>1</v>
      </c>
      <c r="AA39" s="68">
        <v>0.20250000000000001</v>
      </c>
      <c r="AB39" s="68">
        <v>0.20250000000000001</v>
      </c>
      <c r="AC39" s="67">
        <f t="shared" si="16"/>
        <v>1</v>
      </c>
      <c r="AD39" s="68">
        <v>0.20499999999999999</v>
      </c>
      <c r="AE39" s="68">
        <v>0.20499999999999999</v>
      </c>
      <c r="AF39" s="67">
        <f t="shared" si="4"/>
        <v>1</v>
      </c>
      <c r="AG39" s="67">
        <v>0.45500000000000002</v>
      </c>
      <c r="AH39" s="67">
        <v>0.45500000000000002</v>
      </c>
      <c r="AI39" s="67">
        <f t="shared" si="5"/>
        <v>1</v>
      </c>
      <c r="AJ39" s="67">
        <f t="shared" si="6"/>
        <v>1</v>
      </c>
      <c r="AK39" s="67">
        <f t="shared" si="7"/>
        <v>1</v>
      </c>
      <c r="AL39" s="67">
        <f t="shared" si="8"/>
        <v>1</v>
      </c>
      <c r="AM39" s="67">
        <f t="shared" si="14"/>
        <v>1</v>
      </c>
      <c r="AN39" s="67">
        <f t="shared" si="15"/>
        <v>1</v>
      </c>
      <c r="AO39" s="67">
        <f t="shared" si="9"/>
        <v>1</v>
      </c>
    </row>
    <row r="40" spans="2:41" s="56" customFormat="1" ht="33.75">
      <c r="B40" s="140"/>
      <c r="C40" s="140"/>
      <c r="D40" s="118" t="s">
        <v>92</v>
      </c>
      <c r="E40" s="140"/>
      <c r="F40" s="140"/>
      <c r="G40" s="55" t="s">
        <v>165</v>
      </c>
      <c r="H40" s="51">
        <v>44927</v>
      </c>
      <c r="I40" s="51">
        <v>45291</v>
      </c>
      <c r="J40" s="52" t="s">
        <v>164</v>
      </c>
      <c r="K40" s="135"/>
      <c r="L40" s="95"/>
      <c r="M40" s="95">
        <v>0</v>
      </c>
      <c r="N40" s="95">
        <f t="shared" si="10"/>
        <v>0</v>
      </c>
      <c r="O40" s="95">
        <f t="shared" si="0"/>
        <v>0</v>
      </c>
      <c r="P40" s="95">
        <v>0</v>
      </c>
      <c r="Q40" s="95">
        <f t="shared" si="11"/>
        <v>0</v>
      </c>
      <c r="R40" s="95">
        <f t="shared" si="1"/>
        <v>0</v>
      </c>
      <c r="S40" s="95">
        <v>0</v>
      </c>
      <c r="T40" s="95">
        <f t="shared" si="12"/>
        <v>0</v>
      </c>
      <c r="U40" s="95">
        <f t="shared" si="2"/>
        <v>0</v>
      </c>
      <c r="V40" s="95">
        <v>0</v>
      </c>
      <c r="W40" s="95">
        <f t="shared" si="13"/>
        <v>0</v>
      </c>
      <c r="X40" s="69">
        <v>0.17</v>
      </c>
      <c r="Y40" s="69">
        <v>0.17</v>
      </c>
      <c r="Z40" s="67">
        <f t="shared" si="17"/>
        <v>1</v>
      </c>
      <c r="AA40" s="70">
        <v>0.28499999999999998</v>
      </c>
      <c r="AB40" s="70">
        <v>0.28499999999999998</v>
      </c>
      <c r="AC40" s="67">
        <f t="shared" si="16"/>
        <v>1</v>
      </c>
      <c r="AD40" s="70">
        <v>0.27500000000000002</v>
      </c>
      <c r="AE40" s="70">
        <v>0.27500000000000002</v>
      </c>
      <c r="AF40" s="67">
        <f t="shared" si="4"/>
        <v>1</v>
      </c>
      <c r="AG40" s="69">
        <v>0.27</v>
      </c>
      <c r="AH40" s="69">
        <v>0.27</v>
      </c>
      <c r="AI40" s="67">
        <f t="shared" si="5"/>
        <v>1</v>
      </c>
      <c r="AJ40" s="67">
        <f t="shared" si="6"/>
        <v>1</v>
      </c>
      <c r="AK40" s="67">
        <f t="shared" si="7"/>
        <v>1</v>
      </c>
      <c r="AL40" s="67">
        <f t="shared" si="8"/>
        <v>1</v>
      </c>
      <c r="AM40" s="67">
        <f t="shared" si="14"/>
        <v>1</v>
      </c>
      <c r="AN40" s="67">
        <f t="shared" si="15"/>
        <v>1</v>
      </c>
      <c r="AO40" s="67">
        <f t="shared" si="9"/>
        <v>1</v>
      </c>
    </row>
    <row r="41" spans="2:41" s="56" customFormat="1" ht="33.75">
      <c r="B41" s="140"/>
      <c r="C41" s="140"/>
      <c r="D41" s="120"/>
      <c r="E41" s="140"/>
      <c r="F41" s="140"/>
      <c r="G41" s="64" t="s">
        <v>79</v>
      </c>
      <c r="H41" s="51">
        <v>44927</v>
      </c>
      <c r="I41" s="51">
        <v>45291</v>
      </c>
      <c r="J41" s="52" t="s">
        <v>166</v>
      </c>
      <c r="K41" s="135"/>
      <c r="L41" s="95"/>
      <c r="M41" s="95">
        <v>0</v>
      </c>
      <c r="N41" s="95">
        <f t="shared" si="10"/>
        <v>0</v>
      </c>
      <c r="O41" s="95">
        <f t="shared" si="0"/>
        <v>0</v>
      </c>
      <c r="P41" s="95">
        <v>0</v>
      </c>
      <c r="Q41" s="95">
        <f t="shared" si="11"/>
        <v>0</v>
      </c>
      <c r="R41" s="95">
        <f t="shared" si="1"/>
        <v>0</v>
      </c>
      <c r="S41" s="95">
        <v>0</v>
      </c>
      <c r="T41" s="95">
        <f t="shared" si="12"/>
        <v>0</v>
      </c>
      <c r="U41" s="95">
        <f t="shared" si="2"/>
        <v>0</v>
      </c>
      <c r="V41" s="95">
        <v>0</v>
      </c>
      <c r="W41" s="95">
        <f t="shared" si="13"/>
        <v>0</v>
      </c>
      <c r="X41" s="69">
        <v>0.16669999999999999</v>
      </c>
      <c r="Y41" s="69">
        <v>0.16669999999999999</v>
      </c>
      <c r="Z41" s="67">
        <f t="shared" si="17"/>
        <v>1</v>
      </c>
      <c r="AA41" s="70">
        <v>0.125</v>
      </c>
      <c r="AB41" s="70">
        <v>0.125</v>
      </c>
      <c r="AC41" s="67">
        <f t="shared" si="16"/>
        <v>1</v>
      </c>
      <c r="AD41" s="68">
        <v>0.29170000000000001</v>
      </c>
      <c r="AE41" s="68">
        <v>0.29170000000000001</v>
      </c>
      <c r="AF41" s="67">
        <f t="shared" si="4"/>
        <v>1</v>
      </c>
      <c r="AG41" s="67">
        <v>0.41660000000000003</v>
      </c>
      <c r="AH41" s="67">
        <v>0.41660000000000003</v>
      </c>
      <c r="AI41" s="67">
        <f t="shared" si="5"/>
        <v>1</v>
      </c>
      <c r="AJ41" s="67">
        <f t="shared" si="6"/>
        <v>1</v>
      </c>
      <c r="AK41" s="67">
        <f t="shared" si="7"/>
        <v>1</v>
      </c>
      <c r="AL41" s="67">
        <f t="shared" si="8"/>
        <v>1</v>
      </c>
      <c r="AM41" s="67">
        <f t="shared" si="14"/>
        <v>1</v>
      </c>
      <c r="AN41" s="67">
        <f t="shared" si="15"/>
        <v>1</v>
      </c>
      <c r="AO41" s="67">
        <f t="shared" si="9"/>
        <v>1</v>
      </c>
    </row>
    <row r="42" spans="2:41" s="56" customFormat="1" ht="33.75">
      <c r="B42" s="140"/>
      <c r="C42" s="140"/>
      <c r="D42" s="55" t="s">
        <v>92</v>
      </c>
      <c r="E42" s="140"/>
      <c r="F42" s="140"/>
      <c r="G42" s="55" t="s">
        <v>162</v>
      </c>
      <c r="H42" s="51">
        <v>44927</v>
      </c>
      <c r="I42" s="51">
        <v>45291</v>
      </c>
      <c r="J42" s="52" t="s">
        <v>161</v>
      </c>
      <c r="K42" s="135"/>
      <c r="L42" s="95"/>
      <c r="M42" s="95">
        <v>0</v>
      </c>
      <c r="N42" s="95">
        <f t="shared" si="10"/>
        <v>0</v>
      </c>
      <c r="O42" s="95">
        <f t="shared" si="0"/>
        <v>0</v>
      </c>
      <c r="P42" s="95">
        <v>0</v>
      </c>
      <c r="Q42" s="95">
        <f t="shared" si="11"/>
        <v>0</v>
      </c>
      <c r="R42" s="95">
        <f t="shared" si="1"/>
        <v>0</v>
      </c>
      <c r="S42" s="95">
        <v>0</v>
      </c>
      <c r="T42" s="95">
        <f t="shared" si="12"/>
        <v>0</v>
      </c>
      <c r="U42" s="95">
        <f t="shared" si="2"/>
        <v>0</v>
      </c>
      <c r="V42" s="95">
        <v>0</v>
      </c>
      <c r="W42" s="95">
        <f t="shared" si="13"/>
        <v>0</v>
      </c>
      <c r="X42" s="69">
        <v>0.25</v>
      </c>
      <c r="Y42" s="69">
        <v>0.25</v>
      </c>
      <c r="Z42" s="67">
        <f>+Y42/X42</f>
        <v>1</v>
      </c>
      <c r="AA42" s="70">
        <v>0.25</v>
      </c>
      <c r="AB42" s="70">
        <v>0.25</v>
      </c>
      <c r="AC42" s="67">
        <f t="shared" si="16"/>
        <v>1</v>
      </c>
      <c r="AD42" s="70">
        <v>0.25</v>
      </c>
      <c r="AE42" s="70">
        <v>0.25</v>
      </c>
      <c r="AF42" s="67">
        <f t="shared" si="4"/>
        <v>1</v>
      </c>
      <c r="AG42" s="69">
        <v>0.25</v>
      </c>
      <c r="AH42" s="69">
        <v>0.25</v>
      </c>
      <c r="AI42" s="67">
        <f t="shared" si="5"/>
        <v>1</v>
      </c>
      <c r="AJ42" s="67">
        <f t="shared" si="6"/>
        <v>1</v>
      </c>
      <c r="AK42" s="67">
        <f t="shared" si="7"/>
        <v>1</v>
      </c>
      <c r="AL42" s="67">
        <f t="shared" si="8"/>
        <v>1</v>
      </c>
      <c r="AM42" s="67">
        <f t="shared" si="14"/>
        <v>1</v>
      </c>
      <c r="AN42" s="67">
        <f t="shared" si="15"/>
        <v>1</v>
      </c>
      <c r="AO42" s="67">
        <f t="shared" si="9"/>
        <v>1</v>
      </c>
    </row>
    <row r="43" spans="2:41" s="56" customFormat="1" ht="56.25">
      <c r="B43" s="140"/>
      <c r="C43" s="140"/>
      <c r="D43" s="55" t="s">
        <v>92</v>
      </c>
      <c r="E43" s="140"/>
      <c r="F43" s="140"/>
      <c r="G43" s="55" t="s">
        <v>160</v>
      </c>
      <c r="H43" s="51">
        <v>44927</v>
      </c>
      <c r="I43" s="51">
        <v>45291</v>
      </c>
      <c r="J43" s="52" t="s">
        <v>159</v>
      </c>
      <c r="K43" s="135"/>
      <c r="L43" s="95"/>
      <c r="M43" s="95">
        <v>0</v>
      </c>
      <c r="N43" s="95">
        <f t="shared" si="10"/>
        <v>0</v>
      </c>
      <c r="O43" s="95">
        <f t="shared" si="0"/>
        <v>0</v>
      </c>
      <c r="P43" s="95">
        <v>0</v>
      </c>
      <c r="Q43" s="95">
        <f t="shared" si="11"/>
        <v>0</v>
      </c>
      <c r="R43" s="95">
        <f t="shared" si="1"/>
        <v>0</v>
      </c>
      <c r="S43" s="95">
        <v>0</v>
      </c>
      <c r="T43" s="95">
        <f t="shared" si="12"/>
        <v>0</v>
      </c>
      <c r="U43" s="95">
        <f t="shared" si="2"/>
        <v>0</v>
      </c>
      <c r="V43" s="95">
        <v>0</v>
      </c>
      <c r="W43" s="95">
        <f t="shared" si="13"/>
        <v>0</v>
      </c>
      <c r="X43" s="69">
        <v>0</v>
      </c>
      <c r="Y43" s="69">
        <v>0</v>
      </c>
      <c r="Z43" s="67">
        <f>+IFERROR(Y43/X43,0)</f>
        <v>0</v>
      </c>
      <c r="AA43" s="70">
        <v>0.33329999999999999</v>
      </c>
      <c r="AB43" s="70">
        <v>0.33329999999999999</v>
      </c>
      <c r="AC43" s="67">
        <f t="shared" si="16"/>
        <v>1</v>
      </c>
      <c r="AD43" s="70">
        <v>0.33339999999999997</v>
      </c>
      <c r="AE43" s="70">
        <v>0.33339999999999997</v>
      </c>
      <c r="AF43" s="67">
        <f t="shared" si="4"/>
        <v>1</v>
      </c>
      <c r="AG43" s="69">
        <v>0.33329999999999999</v>
      </c>
      <c r="AH43" s="69">
        <v>0.33329999999999999</v>
      </c>
      <c r="AI43" s="67">
        <f t="shared" si="5"/>
        <v>1</v>
      </c>
      <c r="AJ43" s="67">
        <f t="shared" si="6"/>
        <v>1</v>
      </c>
      <c r="AK43" s="67">
        <f t="shared" si="7"/>
        <v>1</v>
      </c>
      <c r="AL43" s="67">
        <f t="shared" si="8"/>
        <v>1</v>
      </c>
      <c r="AM43" s="67">
        <f t="shared" si="14"/>
        <v>1</v>
      </c>
      <c r="AN43" s="67">
        <f t="shared" si="15"/>
        <v>1</v>
      </c>
      <c r="AO43" s="67">
        <f t="shared" si="9"/>
        <v>1</v>
      </c>
    </row>
    <row r="44" spans="2:41" s="56" customFormat="1" ht="22.5">
      <c r="B44" s="140"/>
      <c r="C44" s="140"/>
      <c r="D44" s="55" t="s">
        <v>90</v>
      </c>
      <c r="E44" s="140"/>
      <c r="F44" s="140"/>
      <c r="G44" s="55" t="s">
        <v>167</v>
      </c>
      <c r="H44" s="51">
        <v>44927</v>
      </c>
      <c r="I44" s="51">
        <v>45291</v>
      </c>
      <c r="J44" s="52" t="s">
        <v>168</v>
      </c>
      <c r="K44" s="135"/>
      <c r="L44" s="95"/>
      <c r="M44" s="95">
        <v>0</v>
      </c>
      <c r="N44" s="95">
        <f t="shared" si="10"/>
        <v>0</v>
      </c>
      <c r="O44" s="95">
        <f t="shared" si="0"/>
        <v>0</v>
      </c>
      <c r="P44" s="95">
        <v>0</v>
      </c>
      <c r="Q44" s="95">
        <f t="shared" si="11"/>
        <v>0</v>
      </c>
      <c r="R44" s="95">
        <f t="shared" si="1"/>
        <v>0</v>
      </c>
      <c r="S44" s="95">
        <v>0</v>
      </c>
      <c r="T44" s="95">
        <f t="shared" si="12"/>
        <v>0</v>
      </c>
      <c r="U44" s="95">
        <f t="shared" si="2"/>
        <v>0</v>
      </c>
      <c r="V44" s="95">
        <v>0</v>
      </c>
      <c r="W44" s="95">
        <f t="shared" si="13"/>
        <v>0</v>
      </c>
      <c r="X44" s="69">
        <v>0.29170000000000001</v>
      </c>
      <c r="Y44" s="69">
        <v>0.29170000000000001</v>
      </c>
      <c r="Z44" s="67">
        <f t="shared" si="17"/>
        <v>1</v>
      </c>
      <c r="AA44" s="70">
        <v>0.125</v>
      </c>
      <c r="AB44" s="70">
        <v>0.125</v>
      </c>
      <c r="AC44" s="67">
        <f t="shared" si="16"/>
        <v>1</v>
      </c>
      <c r="AD44" s="70">
        <v>0.29170000000000001</v>
      </c>
      <c r="AE44" s="70">
        <v>0.29170000000000001</v>
      </c>
      <c r="AF44" s="67">
        <f t="shared" si="4"/>
        <v>1</v>
      </c>
      <c r="AG44" s="69">
        <v>0.29160000000000003</v>
      </c>
      <c r="AH44" s="69">
        <v>0.29160000000000003</v>
      </c>
      <c r="AI44" s="67">
        <f t="shared" si="5"/>
        <v>1</v>
      </c>
      <c r="AJ44" s="67">
        <f t="shared" si="6"/>
        <v>1</v>
      </c>
      <c r="AK44" s="67">
        <f t="shared" si="7"/>
        <v>1</v>
      </c>
      <c r="AL44" s="67">
        <f t="shared" si="8"/>
        <v>1</v>
      </c>
      <c r="AM44" s="67">
        <f t="shared" si="14"/>
        <v>1</v>
      </c>
      <c r="AN44" s="67">
        <f t="shared" si="15"/>
        <v>1</v>
      </c>
      <c r="AO44" s="67">
        <f t="shared" si="9"/>
        <v>1</v>
      </c>
    </row>
    <row r="45" spans="2:41" s="56" customFormat="1" ht="52.5" customHeight="1">
      <c r="B45" s="140"/>
      <c r="C45" s="140"/>
      <c r="D45" s="55" t="s">
        <v>90</v>
      </c>
      <c r="E45" s="140"/>
      <c r="F45" s="140"/>
      <c r="G45" s="55" t="s">
        <v>170</v>
      </c>
      <c r="H45" s="51">
        <v>44927</v>
      </c>
      <c r="I45" s="51">
        <v>45291</v>
      </c>
      <c r="J45" s="52" t="s">
        <v>169</v>
      </c>
      <c r="K45" s="135"/>
      <c r="L45" s="95"/>
      <c r="M45" s="95">
        <v>0</v>
      </c>
      <c r="N45" s="95">
        <f t="shared" si="10"/>
        <v>0</v>
      </c>
      <c r="O45" s="95">
        <f t="shared" si="0"/>
        <v>0</v>
      </c>
      <c r="P45" s="95">
        <v>0</v>
      </c>
      <c r="Q45" s="95">
        <f t="shared" si="11"/>
        <v>0</v>
      </c>
      <c r="R45" s="95">
        <f t="shared" si="1"/>
        <v>0</v>
      </c>
      <c r="S45" s="95">
        <v>0</v>
      </c>
      <c r="T45" s="95">
        <f t="shared" si="12"/>
        <v>0</v>
      </c>
      <c r="U45" s="95">
        <f t="shared" si="2"/>
        <v>0</v>
      </c>
      <c r="V45" s="95">
        <v>0</v>
      </c>
      <c r="W45" s="95">
        <f t="shared" si="13"/>
        <v>0</v>
      </c>
      <c r="X45" s="69">
        <v>0</v>
      </c>
      <c r="Y45" s="69">
        <v>0</v>
      </c>
      <c r="Z45" s="67">
        <f>+IFERROR(Y45/X45,0)</f>
        <v>0</v>
      </c>
      <c r="AA45" s="70">
        <v>0.5</v>
      </c>
      <c r="AB45" s="70">
        <v>0.5</v>
      </c>
      <c r="AC45" s="67">
        <f t="shared" si="16"/>
        <v>1</v>
      </c>
      <c r="AD45" s="70">
        <v>0</v>
      </c>
      <c r="AE45" s="70">
        <v>0</v>
      </c>
      <c r="AF45" s="67">
        <f>IFERROR(+AE45/AD45,0)</f>
        <v>0</v>
      </c>
      <c r="AG45" s="69">
        <v>0.5</v>
      </c>
      <c r="AH45" s="69">
        <v>0.5</v>
      </c>
      <c r="AI45" s="67">
        <f t="shared" si="5"/>
        <v>1</v>
      </c>
      <c r="AJ45" s="67">
        <f t="shared" si="6"/>
        <v>1</v>
      </c>
      <c r="AK45" s="67">
        <f t="shared" si="7"/>
        <v>1</v>
      </c>
      <c r="AL45" s="67">
        <f t="shared" si="8"/>
        <v>1</v>
      </c>
      <c r="AM45" s="67">
        <f t="shared" si="14"/>
        <v>1</v>
      </c>
      <c r="AN45" s="67">
        <f t="shared" si="15"/>
        <v>1</v>
      </c>
      <c r="AO45" s="67">
        <f t="shared" si="9"/>
        <v>1</v>
      </c>
    </row>
    <row r="46" spans="2:41" s="56" customFormat="1" ht="45">
      <c r="B46" s="140"/>
      <c r="C46" s="140"/>
      <c r="D46" s="55" t="s">
        <v>71</v>
      </c>
      <c r="E46" s="140"/>
      <c r="F46" s="140"/>
      <c r="G46" s="55" t="s">
        <v>80</v>
      </c>
      <c r="H46" s="51">
        <v>44927</v>
      </c>
      <c r="I46" s="51">
        <v>45291</v>
      </c>
      <c r="J46" s="52" t="s">
        <v>163</v>
      </c>
      <c r="K46" s="135"/>
      <c r="L46" s="94"/>
      <c r="M46" s="94">
        <v>0</v>
      </c>
      <c r="N46" s="94">
        <f t="shared" si="10"/>
        <v>0</v>
      </c>
      <c r="O46" s="94">
        <f t="shared" si="0"/>
        <v>0</v>
      </c>
      <c r="P46" s="94">
        <v>0</v>
      </c>
      <c r="Q46" s="94">
        <f t="shared" si="11"/>
        <v>0</v>
      </c>
      <c r="R46" s="94">
        <f t="shared" si="1"/>
        <v>0</v>
      </c>
      <c r="S46" s="94">
        <v>0</v>
      </c>
      <c r="T46" s="94">
        <f t="shared" si="12"/>
        <v>0</v>
      </c>
      <c r="U46" s="94">
        <f t="shared" si="2"/>
        <v>0</v>
      </c>
      <c r="V46" s="94">
        <v>0</v>
      </c>
      <c r="W46" s="94">
        <f t="shared" si="13"/>
        <v>0</v>
      </c>
      <c r="X46" s="69">
        <v>0.18</v>
      </c>
      <c r="Y46" s="69">
        <v>0.18</v>
      </c>
      <c r="Z46" s="67">
        <f t="shared" si="17"/>
        <v>1</v>
      </c>
      <c r="AA46" s="70">
        <v>0.27</v>
      </c>
      <c r="AB46" s="70">
        <v>0.27</v>
      </c>
      <c r="AC46" s="67">
        <f t="shared" si="16"/>
        <v>1</v>
      </c>
      <c r="AD46" s="70">
        <v>0.27</v>
      </c>
      <c r="AE46" s="70">
        <v>0.27</v>
      </c>
      <c r="AF46" s="67">
        <f t="shared" si="4"/>
        <v>1</v>
      </c>
      <c r="AG46" s="69">
        <v>0.28000000000000003</v>
      </c>
      <c r="AH46" s="69">
        <v>0.28000000000000003</v>
      </c>
      <c r="AI46" s="67">
        <f t="shared" si="5"/>
        <v>1</v>
      </c>
      <c r="AJ46" s="67">
        <f t="shared" si="6"/>
        <v>1</v>
      </c>
      <c r="AK46" s="67">
        <f t="shared" si="7"/>
        <v>1</v>
      </c>
      <c r="AL46" s="67">
        <f t="shared" si="8"/>
        <v>1</v>
      </c>
      <c r="AM46" s="67">
        <f t="shared" si="14"/>
        <v>1</v>
      </c>
      <c r="AN46" s="67">
        <f t="shared" si="15"/>
        <v>1</v>
      </c>
      <c r="AO46" s="67">
        <f t="shared" si="9"/>
        <v>1</v>
      </c>
    </row>
    <row r="47" spans="2:41" s="56" customFormat="1" ht="93.75" customHeight="1">
      <c r="B47" s="55" t="s">
        <v>72</v>
      </c>
      <c r="C47" s="55" t="s">
        <v>74</v>
      </c>
      <c r="D47" s="55" t="s">
        <v>92</v>
      </c>
      <c r="E47" s="140"/>
      <c r="F47" s="55" t="s">
        <v>82</v>
      </c>
      <c r="G47" s="55" t="s">
        <v>172</v>
      </c>
      <c r="H47" s="51">
        <v>44927</v>
      </c>
      <c r="I47" s="51">
        <v>45291</v>
      </c>
      <c r="J47" s="59" t="s">
        <v>171</v>
      </c>
      <c r="K47" s="136"/>
      <c r="L47" s="90">
        <v>60000000</v>
      </c>
      <c r="M47" s="90">
        <v>-12800000</v>
      </c>
      <c r="N47" s="90">
        <f>+L47+M47</f>
        <v>47200000</v>
      </c>
      <c r="O47" s="90">
        <f t="shared" si="0"/>
        <v>47200000</v>
      </c>
      <c r="P47" s="90">
        <v>0</v>
      </c>
      <c r="Q47" s="90">
        <f>+O47+P47</f>
        <v>47200000</v>
      </c>
      <c r="R47" s="90">
        <f t="shared" si="1"/>
        <v>47200000</v>
      </c>
      <c r="S47" s="90">
        <v>0</v>
      </c>
      <c r="T47" s="90">
        <f>+R47+S47</f>
        <v>47200000</v>
      </c>
      <c r="U47" s="90">
        <f t="shared" si="2"/>
        <v>47200000</v>
      </c>
      <c r="V47" s="90">
        <v>0</v>
      </c>
      <c r="W47" s="90">
        <f>+U47+V47</f>
        <v>47200000</v>
      </c>
      <c r="X47" s="69">
        <v>0.59</v>
      </c>
      <c r="Y47" s="69">
        <v>0.59</v>
      </c>
      <c r="Z47" s="67">
        <f t="shared" si="17"/>
        <v>1</v>
      </c>
      <c r="AA47" s="70">
        <v>0.13500000000000001</v>
      </c>
      <c r="AB47" s="70">
        <v>0.13500000000000001</v>
      </c>
      <c r="AC47" s="67">
        <f t="shared" si="16"/>
        <v>1</v>
      </c>
      <c r="AD47" s="70">
        <v>0.13500000000000001</v>
      </c>
      <c r="AE47" s="70">
        <v>0.13500000000000001</v>
      </c>
      <c r="AF47" s="67">
        <f t="shared" si="4"/>
        <v>1</v>
      </c>
      <c r="AG47" s="69">
        <v>0.14000000000000001</v>
      </c>
      <c r="AH47" s="69">
        <v>0.14000000000000001</v>
      </c>
      <c r="AI47" s="67">
        <f t="shared" si="5"/>
        <v>1</v>
      </c>
      <c r="AJ47" s="67">
        <f t="shared" si="6"/>
        <v>1</v>
      </c>
      <c r="AK47" s="67">
        <f t="shared" si="7"/>
        <v>1</v>
      </c>
      <c r="AL47" s="67">
        <f t="shared" si="8"/>
        <v>1</v>
      </c>
      <c r="AM47" s="67">
        <f t="shared" si="14"/>
        <v>1</v>
      </c>
      <c r="AN47" s="67">
        <f t="shared" si="15"/>
        <v>1</v>
      </c>
      <c r="AO47" s="67">
        <f t="shared" si="9"/>
        <v>1</v>
      </c>
    </row>
    <row r="48" spans="2:41">
      <c r="L48" s="92">
        <f t="shared" ref="L48:T48" si="25">SUM(L10:L47)</f>
        <v>23010271000</v>
      </c>
      <c r="M48" s="92">
        <f t="shared" si="25"/>
        <v>0</v>
      </c>
      <c r="N48" s="92">
        <f t="shared" si="25"/>
        <v>23010271000</v>
      </c>
      <c r="O48" s="92">
        <f t="shared" si="25"/>
        <v>23010271000</v>
      </c>
      <c r="P48" s="92">
        <f t="shared" si="25"/>
        <v>0</v>
      </c>
      <c r="Q48" s="92">
        <f t="shared" si="25"/>
        <v>23010271000</v>
      </c>
      <c r="R48" s="92">
        <f t="shared" si="25"/>
        <v>23010271000</v>
      </c>
      <c r="S48" s="92">
        <f>SUM(S10:S47)</f>
        <v>0</v>
      </c>
      <c r="T48" s="92">
        <f t="shared" si="25"/>
        <v>23010271000</v>
      </c>
      <c r="U48" s="92">
        <f>SUM(U10:U47)</f>
        <v>23010271000</v>
      </c>
      <c r="V48" s="92">
        <f>SUM(V10:V47)</f>
        <v>0</v>
      </c>
      <c r="W48" s="92">
        <f>SUM(W10:W47)</f>
        <v>23010271000</v>
      </c>
    </row>
    <row r="49" spans="2:4">
      <c r="B49" s="66" t="s">
        <v>152</v>
      </c>
      <c r="C49" s="48" t="s">
        <v>151</v>
      </c>
      <c r="D49" s="49"/>
    </row>
    <row r="50" spans="2:4" ht="15.75" customHeight="1">
      <c r="B50" s="66" t="s">
        <v>148</v>
      </c>
      <c r="C50" s="48" t="s">
        <v>149</v>
      </c>
      <c r="D50" s="49"/>
    </row>
    <row r="51" spans="2:4">
      <c r="C51" s="48" t="s">
        <v>150</v>
      </c>
      <c r="D51" s="49"/>
    </row>
  </sheetData>
  <autoFilter ref="A9:IH51" xr:uid="{00000000-0009-0000-0000-000001000000}"/>
  <mergeCells count="154">
    <mergeCell ref="B37:B38"/>
    <mergeCell ref="C37:C38"/>
    <mergeCell ref="D37:D38"/>
    <mergeCell ref="F37:F38"/>
    <mergeCell ref="K37:K38"/>
    <mergeCell ref="E34:E47"/>
    <mergeCell ref="F34:F36"/>
    <mergeCell ref="K34:K35"/>
    <mergeCell ref="B34:B36"/>
    <mergeCell ref="C34:C36"/>
    <mergeCell ref="B39:B46"/>
    <mergeCell ref="C39:C46"/>
    <mergeCell ref="F39:F46"/>
    <mergeCell ref="D34:D35"/>
    <mergeCell ref="K20:K24"/>
    <mergeCell ref="F22:F24"/>
    <mergeCell ref="D22:D24"/>
    <mergeCell ref="E20:E24"/>
    <mergeCell ref="G11:G12"/>
    <mergeCell ref="E10:E19"/>
    <mergeCell ref="D11:D12"/>
    <mergeCell ref="K39:K47"/>
    <mergeCell ref="D40:D41"/>
    <mergeCell ref="K29:K33"/>
    <mergeCell ref="E29:E33"/>
    <mergeCell ref="B29:B33"/>
    <mergeCell ref="F30:F31"/>
    <mergeCell ref="C30:C31"/>
    <mergeCell ref="D30:D31"/>
    <mergeCell ref="E25:E28"/>
    <mergeCell ref="D25:D28"/>
    <mergeCell ref="B25:B28"/>
    <mergeCell ref="C25:C28"/>
    <mergeCell ref="K25:K28"/>
    <mergeCell ref="C22:C24"/>
    <mergeCell ref="A2:D4"/>
    <mergeCell ref="K8:K9"/>
    <mergeCell ref="J8:J9"/>
    <mergeCell ref="B8:B9"/>
    <mergeCell ref="C8:C9"/>
    <mergeCell ref="D8:D9"/>
    <mergeCell ref="E8:E9"/>
    <mergeCell ref="G8:G9"/>
    <mergeCell ref="H8:H9"/>
    <mergeCell ref="I8:I9"/>
    <mergeCell ref="F8:F9"/>
    <mergeCell ref="B6:G6"/>
    <mergeCell ref="H6:AO6"/>
    <mergeCell ref="L8:N8"/>
    <mergeCell ref="B11:B14"/>
    <mergeCell ref="C11:C14"/>
    <mergeCell ref="C15:C18"/>
    <mergeCell ref="B15:B18"/>
    <mergeCell ref="B22:B24"/>
    <mergeCell ref="K10:K19"/>
    <mergeCell ref="F15:F18"/>
    <mergeCell ref="F11:F14"/>
    <mergeCell ref="D20:D21"/>
    <mergeCell ref="AM11:AM12"/>
    <mergeCell ref="AN11:AN12"/>
    <mergeCell ref="AO11:AO12"/>
    <mergeCell ref="L11:L14"/>
    <mergeCell ref="M11:M14"/>
    <mergeCell ref="N11:N14"/>
    <mergeCell ref="AD8:AF8"/>
    <mergeCell ref="AG8:AI8"/>
    <mergeCell ref="AJ8:AL8"/>
    <mergeCell ref="AM8:AO8"/>
    <mergeCell ref="O8:Q8"/>
    <mergeCell ref="R8:T8"/>
    <mergeCell ref="U8:W8"/>
    <mergeCell ref="X8:Z8"/>
    <mergeCell ref="AA8:AC8"/>
    <mergeCell ref="O11:O14"/>
    <mergeCell ref="P11:P14"/>
    <mergeCell ref="Q11:Q14"/>
    <mergeCell ref="R11:R14"/>
    <mergeCell ref="S11:S14"/>
    <mergeCell ref="T11:T14"/>
    <mergeCell ref="U11:U14"/>
    <mergeCell ref="V11:V14"/>
    <mergeCell ref="W11:W14"/>
    <mergeCell ref="V15:V18"/>
    <mergeCell ref="W15:W18"/>
    <mergeCell ref="L22:L24"/>
    <mergeCell ref="M22:M24"/>
    <mergeCell ref="N22:N24"/>
    <mergeCell ref="O22:O24"/>
    <mergeCell ref="P22:P24"/>
    <mergeCell ref="Q22:Q24"/>
    <mergeCell ref="R22:R24"/>
    <mergeCell ref="S22:S24"/>
    <mergeCell ref="T22:T24"/>
    <mergeCell ref="U22:U24"/>
    <mergeCell ref="V22:V24"/>
    <mergeCell ref="W22:W24"/>
    <mergeCell ref="Q15:Q18"/>
    <mergeCell ref="R15:R18"/>
    <mergeCell ref="S15:S18"/>
    <mergeCell ref="T15:T18"/>
    <mergeCell ref="U15:U18"/>
    <mergeCell ref="L15:L18"/>
    <mergeCell ref="M15:M18"/>
    <mergeCell ref="N15:N18"/>
    <mergeCell ref="O15:O18"/>
    <mergeCell ref="P15:P18"/>
    <mergeCell ref="V30:V31"/>
    <mergeCell ref="W30:W31"/>
    <mergeCell ref="L34:L36"/>
    <mergeCell ref="M34:M36"/>
    <mergeCell ref="N34:N36"/>
    <mergeCell ref="O34:O36"/>
    <mergeCell ref="P34:P36"/>
    <mergeCell ref="Q34:Q36"/>
    <mergeCell ref="R34:R36"/>
    <mergeCell ref="S34:S36"/>
    <mergeCell ref="T34:T36"/>
    <mergeCell ref="U34:U36"/>
    <mergeCell ref="V34:V36"/>
    <mergeCell ref="W34:W36"/>
    <mergeCell ref="Q30:Q31"/>
    <mergeCell ref="R30:R31"/>
    <mergeCell ref="S30:S31"/>
    <mergeCell ref="T30:T31"/>
    <mergeCell ref="U30:U31"/>
    <mergeCell ref="L30:L31"/>
    <mergeCell ref="M30:M31"/>
    <mergeCell ref="N30:N31"/>
    <mergeCell ref="O30:O31"/>
    <mergeCell ref="P30:P31"/>
    <mergeCell ref="V37:V38"/>
    <mergeCell ref="W37:W38"/>
    <mergeCell ref="L39:L46"/>
    <mergeCell ref="M39:M46"/>
    <mergeCell ref="N39:N46"/>
    <mergeCell ref="O39:O46"/>
    <mergeCell ref="P39:P46"/>
    <mergeCell ref="Q39:Q46"/>
    <mergeCell ref="R39:R46"/>
    <mergeCell ref="S39:S46"/>
    <mergeCell ref="T39:T46"/>
    <mergeCell ref="U39:U46"/>
    <mergeCell ref="V39:V46"/>
    <mergeCell ref="W39:W46"/>
    <mergeCell ref="Q37:Q38"/>
    <mergeCell ref="R37:R38"/>
    <mergeCell ref="S37:S38"/>
    <mergeCell ref="T37:T38"/>
    <mergeCell ref="U37:U38"/>
    <mergeCell ref="L37:L38"/>
    <mergeCell ref="M37:M38"/>
    <mergeCell ref="N37:N38"/>
    <mergeCell ref="O37:O38"/>
    <mergeCell ref="P37:P38"/>
  </mergeCells>
  <phoneticPr fontId="14" type="noConversion"/>
  <pageMargins left="3.937007874015748E-2" right="3.937007874015748E-2" top="3.937007874015748E-2" bottom="3.937007874015748E-2" header="0" footer="0"/>
  <pageSetup paperSize="5" scale="31" fitToWidth="0" fitToHeight="0" orientation="landscape" r:id="rId1"/>
  <rowBreaks count="1" manualBreakCount="1">
    <brk id="33" max="17" man="1"/>
  </rowBreaks>
  <colBreaks count="2" manualBreakCount="2">
    <brk id="20" max="51" man="1"/>
    <brk id="29" max="5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C61"/>
  <sheetViews>
    <sheetView showGridLines="0" zoomScale="80" zoomScaleNormal="80" workbookViewId="0">
      <pane ySplit="9" topLeftCell="A10" activePane="bottomLeft" state="frozenSplit"/>
      <selection pane="bottomLeft" activeCell="J10" sqref="J10"/>
    </sheetView>
  </sheetViews>
  <sheetFormatPr baseColWidth="10" defaultColWidth="11.42578125" defaultRowHeight="16.5"/>
  <cols>
    <col min="1" max="1" width="1.5703125" style="1" customWidth="1"/>
    <col min="2" max="2" width="12" style="1" customWidth="1"/>
    <col min="3" max="3" width="11.42578125" style="1"/>
    <col min="4" max="4" width="11.140625" style="1" customWidth="1"/>
    <col min="5" max="5" width="12.28515625" style="1" customWidth="1"/>
    <col min="6" max="6" width="16.42578125" style="1" customWidth="1"/>
    <col min="7" max="7" width="14.42578125" style="1" customWidth="1"/>
    <col min="8" max="9" width="15.85546875" style="1" customWidth="1"/>
    <col min="10" max="10" width="17.28515625" style="1" customWidth="1"/>
    <col min="11" max="11" width="15.85546875" style="1" customWidth="1"/>
    <col min="12" max="12" width="17.28515625" style="1" customWidth="1"/>
    <col min="13" max="33" width="12.7109375" style="1" customWidth="1"/>
    <col min="34" max="34" width="14" style="1" customWidth="1"/>
    <col min="35" max="35" width="17.42578125" style="1" customWidth="1"/>
    <col min="36" max="36" width="17.85546875" style="1" customWidth="1"/>
    <col min="37" max="37" width="2.140625" style="1" customWidth="1"/>
    <col min="38" max="16384" width="11.42578125" style="1"/>
  </cols>
  <sheetData>
    <row r="1" spans="1:237" ht="7.5" customHeight="1">
      <c r="A1" s="6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I1" s="9"/>
      <c r="AJ1" s="9"/>
      <c r="AK1" s="9"/>
      <c r="AL1" s="9"/>
      <c r="AM1" s="9"/>
      <c r="AN1" s="9"/>
      <c r="AO1" s="9"/>
      <c r="AP1" s="9"/>
      <c r="AQ1" s="9"/>
      <c r="AR1" s="9"/>
      <c r="AS1" s="20"/>
      <c r="AT1" s="20"/>
      <c r="AU1" s="20"/>
      <c r="AV1" s="20"/>
      <c r="AW1" s="20"/>
      <c r="AX1" s="20"/>
      <c r="AY1" s="20"/>
      <c r="AZ1" s="20"/>
      <c r="BA1" s="20"/>
      <c r="BB1" s="20"/>
      <c r="BJ1" s="7"/>
      <c r="BK1" s="7"/>
      <c r="BL1" s="7"/>
      <c r="BM1" s="7"/>
      <c r="BN1" s="7"/>
      <c r="BO1" s="7"/>
      <c r="BP1" s="8"/>
      <c r="BQ1" s="8"/>
      <c r="BR1" s="8"/>
      <c r="BS1" s="8"/>
      <c r="BT1" s="8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5"/>
    </row>
    <row r="2" spans="1:237" ht="30" customHeight="1">
      <c r="A2" s="151"/>
      <c r="B2" s="151"/>
      <c r="C2" s="151"/>
      <c r="D2" s="151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I2" s="10" t="s">
        <v>4</v>
      </c>
      <c r="AJ2" s="10" t="s">
        <v>7</v>
      </c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5"/>
    </row>
    <row r="3" spans="1:237" ht="30" customHeight="1">
      <c r="A3" s="151"/>
      <c r="B3" s="151"/>
      <c r="C3" s="151"/>
      <c r="D3" s="151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I3" s="10" t="s">
        <v>5</v>
      </c>
      <c r="AJ3" s="10">
        <v>1</v>
      </c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5"/>
    </row>
    <row r="4" spans="1:237" ht="30" customHeight="1">
      <c r="A4" s="151"/>
      <c r="B4" s="151"/>
      <c r="C4" s="151"/>
      <c r="D4" s="151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I4" s="10" t="s">
        <v>6</v>
      </c>
      <c r="AJ4" s="11">
        <v>43495</v>
      </c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5"/>
    </row>
    <row r="5" spans="1:237" ht="7.5" customHeight="1">
      <c r="A5" s="6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I5" s="9"/>
      <c r="AJ5" s="9"/>
      <c r="AK5" s="9"/>
      <c r="AL5" s="9"/>
      <c r="AM5" s="9"/>
      <c r="AN5" s="9"/>
      <c r="AO5" s="9"/>
      <c r="AP5" s="9"/>
      <c r="AQ5" s="9"/>
      <c r="AR5" s="9"/>
      <c r="AS5" s="20"/>
      <c r="AT5" s="20"/>
      <c r="AU5" s="20"/>
      <c r="AV5" s="20"/>
      <c r="AW5" s="20"/>
      <c r="AX5" s="20"/>
      <c r="AY5" s="20"/>
      <c r="AZ5" s="20"/>
      <c r="BA5" s="20"/>
      <c r="BB5" s="20"/>
      <c r="BJ5" s="7"/>
      <c r="BK5" s="7"/>
      <c r="BL5" s="7"/>
      <c r="BM5" s="7"/>
      <c r="BN5" s="7"/>
      <c r="BO5" s="7"/>
      <c r="BP5" s="8"/>
      <c r="BQ5" s="8"/>
      <c r="BR5" s="8"/>
      <c r="BS5" s="8"/>
      <c r="BT5" s="8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5"/>
    </row>
    <row r="6" spans="1:237" ht="18" customHeight="1">
      <c r="B6" s="152" t="s">
        <v>25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9"/>
      <c r="AL6" s="9"/>
      <c r="AM6" s="9"/>
      <c r="AN6" s="9"/>
      <c r="AO6" s="9"/>
      <c r="AP6" s="9"/>
      <c r="AQ6" s="9"/>
      <c r="AR6" s="9"/>
    </row>
    <row r="7" spans="1:237" ht="12.75" customHeight="1"/>
    <row r="8" spans="1:237" ht="16.5" customHeight="1">
      <c r="B8" s="123" t="s">
        <v>2</v>
      </c>
      <c r="C8" s="123" t="s">
        <v>3</v>
      </c>
      <c r="D8" s="123" t="s">
        <v>1</v>
      </c>
      <c r="E8" s="123" t="s">
        <v>0</v>
      </c>
      <c r="F8" s="126" t="s">
        <v>9</v>
      </c>
      <c r="G8" s="124" t="s">
        <v>8</v>
      </c>
      <c r="H8" s="124" t="s">
        <v>10</v>
      </c>
      <c r="I8" s="124" t="s">
        <v>11</v>
      </c>
      <c r="J8" s="122" t="s">
        <v>12</v>
      </c>
      <c r="K8" s="124" t="s">
        <v>30</v>
      </c>
      <c r="L8" s="122" t="s">
        <v>24</v>
      </c>
      <c r="M8" s="145" t="s">
        <v>18</v>
      </c>
      <c r="N8" s="146"/>
      <c r="O8" s="146"/>
      <c r="P8" s="146"/>
      <c r="Q8" s="147"/>
      <c r="R8" s="145" t="s">
        <v>19</v>
      </c>
      <c r="S8" s="146"/>
      <c r="T8" s="146"/>
      <c r="U8" s="146"/>
      <c r="V8" s="147"/>
      <c r="W8" s="145" t="s">
        <v>20</v>
      </c>
      <c r="X8" s="146"/>
      <c r="Y8" s="146"/>
      <c r="Z8" s="146"/>
      <c r="AA8" s="147"/>
      <c r="AB8" s="145" t="s">
        <v>26</v>
      </c>
      <c r="AC8" s="146"/>
      <c r="AD8" s="146"/>
      <c r="AE8" s="146"/>
      <c r="AF8" s="147"/>
      <c r="AG8" s="148" t="s">
        <v>21</v>
      </c>
      <c r="AH8" s="149"/>
      <c r="AI8" s="149"/>
      <c r="AJ8" s="150"/>
      <c r="AK8" s="3"/>
    </row>
    <row r="9" spans="1:237" ht="39.950000000000003" customHeight="1">
      <c r="B9" s="123"/>
      <c r="C9" s="123"/>
      <c r="D9" s="123"/>
      <c r="E9" s="123"/>
      <c r="F9" s="127"/>
      <c r="G9" s="125"/>
      <c r="H9" s="125"/>
      <c r="I9" s="125"/>
      <c r="J9" s="122"/>
      <c r="K9" s="125"/>
      <c r="L9" s="122"/>
      <c r="M9" s="23" t="s">
        <v>13</v>
      </c>
      <c r="N9" s="23" t="s">
        <v>14</v>
      </c>
      <c r="O9" s="23" t="s">
        <v>15</v>
      </c>
      <c r="P9" s="23" t="s">
        <v>16</v>
      </c>
      <c r="Q9" s="24" t="s">
        <v>17</v>
      </c>
      <c r="R9" s="23" t="s">
        <v>13</v>
      </c>
      <c r="S9" s="23" t="s">
        <v>14</v>
      </c>
      <c r="T9" s="23" t="s">
        <v>15</v>
      </c>
      <c r="U9" s="23" t="s">
        <v>16</v>
      </c>
      <c r="V9" s="24" t="s">
        <v>17</v>
      </c>
      <c r="W9" s="23" t="s">
        <v>13</v>
      </c>
      <c r="X9" s="23" t="s">
        <v>14</v>
      </c>
      <c r="Y9" s="23" t="s">
        <v>15</v>
      </c>
      <c r="Z9" s="23" t="s">
        <v>16</v>
      </c>
      <c r="AA9" s="24" t="s">
        <v>17</v>
      </c>
      <c r="AB9" s="23" t="s">
        <v>13</v>
      </c>
      <c r="AC9" s="23" t="s">
        <v>14</v>
      </c>
      <c r="AD9" s="23" t="s">
        <v>15</v>
      </c>
      <c r="AE9" s="23" t="s">
        <v>16</v>
      </c>
      <c r="AF9" s="24" t="s">
        <v>17</v>
      </c>
      <c r="AG9" s="25" t="s">
        <v>33</v>
      </c>
      <c r="AH9" s="25" t="s">
        <v>32</v>
      </c>
      <c r="AI9" s="25" t="s">
        <v>23</v>
      </c>
      <c r="AJ9" s="26" t="s">
        <v>22</v>
      </c>
      <c r="AK9" s="3"/>
    </row>
    <row r="10" spans="1:237" s="2" customFormat="1" ht="81">
      <c r="B10" s="22"/>
      <c r="C10" s="22"/>
      <c r="D10" s="22"/>
      <c r="E10" s="22"/>
      <c r="F10" s="28" t="s">
        <v>27</v>
      </c>
      <c r="G10" s="27" t="s">
        <v>28</v>
      </c>
      <c r="H10" s="29">
        <v>44197</v>
      </c>
      <c r="I10" s="29">
        <v>44377</v>
      </c>
      <c r="J10" s="12" t="s">
        <v>31</v>
      </c>
      <c r="K10" s="30" t="s">
        <v>29</v>
      </c>
      <c r="L10" s="30" t="s">
        <v>34</v>
      </c>
      <c r="M10" s="32">
        <v>0.3</v>
      </c>
      <c r="N10" s="32">
        <v>0.3</v>
      </c>
      <c r="O10" s="16">
        <f>N10/M10</f>
        <v>1</v>
      </c>
      <c r="P10" s="14"/>
      <c r="Q10" s="16"/>
      <c r="R10" s="16">
        <v>0.3</v>
      </c>
      <c r="S10" s="16">
        <v>0.2</v>
      </c>
      <c r="T10" s="16">
        <f>S10/R10</f>
        <v>0.66666666666666674</v>
      </c>
      <c r="U10" s="16"/>
      <c r="V10" s="16"/>
      <c r="W10" s="19">
        <v>0.4</v>
      </c>
      <c r="X10" s="19">
        <v>0.4</v>
      </c>
      <c r="Y10" s="16">
        <f>X10/W10</f>
        <v>1</v>
      </c>
      <c r="Z10" s="16"/>
      <c r="AA10" s="13"/>
      <c r="AB10" s="13"/>
      <c r="AC10" s="13"/>
      <c r="AD10" s="13"/>
      <c r="AE10" s="13"/>
      <c r="AF10" s="13"/>
      <c r="AG10" s="21">
        <f>N10+S10+X10+AC10</f>
        <v>0.9</v>
      </c>
      <c r="AH10" s="31">
        <f>AG10/1</f>
        <v>0.9</v>
      </c>
      <c r="AI10" s="142"/>
      <c r="AJ10" s="142"/>
      <c r="AK10" s="18"/>
    </row>
    <row r="11" spans="1:237" s="2" customFormat="1">
      <c r="B11" s="22"/>
      <c r="C11" s="22"/>
      <c r="D11" s="22"/>
      <c r="E11" s="22"/>
      <c r="F11" s="22"/>
      <c r="G11" s="22"/>
      <c r="H11" s="12"/>
      <c r="I11" s="12"/>
      <c r="J11" s="12"/>
      <c r="K11" s="12"/>
      <c r="L11" s="12"/>
      <c r="M11" s="12"/>
      <c r="N11" s="12"/>
      <c r="O11" s="15"/>
      <c r="P11" s="14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3"/>
      <c r="AB11" s="13"/>
      <c r="AC11" s="13"/>
      <c r="AD11" s="13"/>
      <c r="AE11" s="13"/>
      <c r="AF11" s="13"/>
      <c r="AG11" s="21">
        <f t="shared" ref="AG11:AG61" si="0">N11+S11+X11+AC11</f>
        <v>0</v>
      </c>
      <c r="AH11" s="17"/>
      <c r="AI11" s="143"/>
      <c r="AJ11" s="143"/>
      <c r="AK11" s="18"/>
    </row>
    <row r="12" spans="1:237">
      <c r="B12" s="22"/>
      <c r="C12" s="22"/>
      <c r="D12" s="22"/>
      <c r="E12" s="22"/>
      <c r="F12" s="22"/>
      <c r="G12" s="22"/>
      <c r="H12" s="12"/>
      <c r="I12" s="12"/>
      <c r="J12" s="12"/>
      <c r="K12" s="12"/>
      <c r="L12" s="12"/>
      <c r="M12" s="12"/>
      <c r="N12" s="12"/>
      <c r="O12" s="15"/>
      <c r="P12" s="14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3"/>
      <c r="AB12" s="13"/>
      <c r="AC12" s="13"/>
      <c r="AD12" s="13"/>
      <c r="AE12" s="13"/>
      <c r="AF12" s="13"/>
      <c r="AG12" s="21">
        <f t="shared" si="0"/>
        <v>0</v>
      </c>
      <c r="AH12" s="17"/>
      <c r="AI12" s="143"/>
      <c r="AJ12" s="143"/>
      <c r="AK12" s="3"/>
    </row>
    <row r="13" spans="1:237">
      <c r="B13" s="22"/>
      <c r="C13" s="22"/>
      <c r="D13" s="22"/>
      <c r="E13" s="22"/>
      <c r="F13" s="22"/>
      <c r="G13" s="22"/>
      <c r="H13" s="12"/>
      <c r="I13" s="12"/>
      <c r="J13" s="12"/>
      <c r="K13" s="12"/>
      <c r="L13" s="12"/>
      <c r="M13" s="12"/>
      <c r="N13" s="12"/>
      <c r="O13" s="15"/>
      <c r="P13" s="14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3"/>
      <c r="AB13" s="13"/>
      <c r="AC13" s="13"/>
      <c r="AD13" s="13"/>
      <c r="AE13" s="13"/>
      <c r="AF13" s="13"/>
      <c r="AG13" s="21">
        <f t="shared" si="0"/>
        <v>0</v>
      </c>
      <c r="AH13" s="17"/>
      <c r="AI13" s="144"/>
      <c r="AJ13" s="144"/>
      <c r="AK13" s="3"/>
    </row>
    <row r="14" spans="1:237">
      <c r="B14" s="22"/>
      <c r="C14" s="22"/>
      <c r="D14" s="22"/>
      <c r="E14" s="22"/>
      <c r="F14" s="22"/>
      <c r="G14" s="22"/>
      <c r="H14" s="12"/>
      <c r="I14" s="12"/>
      <c r="J14" s="12"/>
      <c r="K14" s="12"/>
      <c r="L14" s="12"/>
      <c r="M14" s="12"/>
      <c r="N14" s="12"/>
      <c r="O14" s="15"/>
      <c r="P14" s="14"/>
      <c r="Q14" s="16"/>
      <c r="R14" s="16"/>
      <c r="S14" s="16"/>
      <c r="T14" s="16"/>
      <c r="U14" s="16"/>
      <c r="V14" s="16"/>
      <c r="W14" s="19"/>
      <c r="X14" s="19"/>
      <c r="Y14" s="19"/>
      <c r="Z14" s="16"/>
      <c r="AA14" s="13"/>
      <c r="AB14" s="13"/>
      <c r="AC14" s="13"/>
      <c r="AD14" s="13"/>
      <c r="AE14" s="13"/>
      <c r="AF14" s="13"/>
      <c r="AG14" s="21">
        <f t="shared" si="0"/>
        <v>0</v>
      </c>
      <c r="AH14" s="17"/>
      <c r="AI14" s="142"/>
      <c r="AJ14" s="142"/>
      <c r="AK14" s="3"/>
    </row>
    <row r="15" spans="1:237">
      <c r="B15" s="22"/>
      <c r="C15" s="22"/>
      <c r="D15" s="22"/>
      <c r="E15" s="22"/>
      <c r="F15" s="22"/>
      <c r="G15" s="22"/>
      <c r="H15" s="12"/>
      <c r="I15" s="12"/>
      <c r="J15" s="12"/>
      <c r="K15" s="12"/>
      <c r="L15" s="12"/>
      <c r="M15" s="12"/>
      <c r="N15" s="12"/>
      <c r="O15" s="15"/>
      <c r="P15" s="14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3"/>
      <c r="AB15" s="13"/>
      <c r="AC15" s="13"/>
      <c r="AD15" s="13"/>
      <c r="AE15" s="13"/>
      <c r="AF15" s="13"/>
      <c r="AG15" s="21">
        <f t="shared" si="0"/>
        <v>0</v>
      </c>
      <c r="AH15" s="17"/>
      <c r="AI15" s="143"/>
      <c r="AJ15" s="143"/>
      <c r="AK15" s="3"/>
    </row>
    <row r="16" spans="1:237">
      <c r="B16" s="22"/>
      <c r="C16" s="22"/>
      <c r="D16" s="22"/>
      <c r="E16" s="22"/>
      <c r="F16" s="22"/>
      <c r="G16" s="22"/>
      <c r="H16" s="12"/>
      <c r="I16" s="12"/>
      <c r="J16" s="12"/>
      <c r="K16" s="12"/>
      <c r="L16" s="12"/>
      <c r="M16" s="12"/>
      <c r="N16" s="12"/>
      <c r="O16" s="15"/>
      <c r="P16" s="14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3"/>
      <c r="AB16" s="13"/>
      <c r="AC16" s="13"/>
      <c r="AD16" s="13"/>
      <c r="AE16" s="13"/>
      <c r="AF16" s="13"/>
      <c r="AG16" s="21">
        <f t="shared" si="0"/>
        <v>0</v>
      </c>
      <c r="AH16" s="17"/>
      <c r="AI16" s="143"/>
      <c r="AJ16" s="143"/>
      <c r="AK16" s="3"/>
    </row>
    <row r="17" spans="2:37">
      <c r="B17" s="22"/>
      <c r="C17" s="22"/>
      <c r="D17" s="22"/>
      <c r="E17" s="22"/>
      <c r="F17" s="22"/>
      <c r="G17" s="22"/>
      <c r="H17" s="12"/>
      <c r="I17" s="12"/>
      <c r="J17" s="12"/>
      <c r="K17" s="12"/>
      <c r="L17" s="12"/>
      <c r="M17" s="12"/>
      <c r="N17" s="12"/>
      <c r="O17" s="15"/>
      <c r="P17" s="14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3"/>
      <c r="AB17" s="13"/>
      <c r="AC17" s="13"/>
      <c r="AD17" s="13"/>
      <c r="AE17" s="13"/>
      <c r="AF17" s="13"/>
      <c r="AG17" s="21">
        <f t="shared" si="0"/>
        <v>0</v>
      </c>
      <c r="AH17" s="17"/>
      <c r="AI17" s="144"/>
      <c r="AJ17" s="144"/>
      <c r="AK17" s="3"/>
    </row>
    <row r="18" spans="2:37">
      <c r="B18" s="22"/>
      <c r="C18" s="22"/>
      <c r="D18" s="22"/>
      <c r="E18" s="22"/>
      <c r="F18" s="22"/>
      <c r="G18" s="22"/>
      <c r="H18" s="12"/>
      <c r="I18" s="12"/>
      <c r="J18" s="12"/>
      <c r="K18" s="12"/>
      <c r="L18" s="12"/>
      <c r="M18" s="12"/>
      <c r="N18" s="12"/>
      <c r="O18" s="15"/>
      <c r="P18" s="14"/>
      <c r="Q18" s="16"/>
      <c r="R18" s="16"/>
      <c r="S18" s="16"/>
      <c r="T18" s="16"/>
      <c r="U18" s="16"/>
      <c r="V18" s="16"/>
      <c r="W18" s="19"/>
      <c r="X18" s="19"/>
      <c r="Y18" s="19"/>
      <c r="Z18" s="16"/>
      <c r="AA18" s="13"/>
      <c r="AB18" s="13"/>
      <c r="AC18" s="13"/>
      <c r="AD18" s="13"/>
      <c r="AE18" s="13"/>
      <c r="AF18" s="13"/>
      <c r="AG18" s="21">
        <f t="shared" si="0"/>
        <v>0</v>
      </c>
      <c r="AH18" s="17"/>
      <c r="AI18" s="142"/>
      <c r="AJ18" s="142"/>
      <c r="AK18" s="3"/>
    </row>
    <row r="19" spans="2:37">
      <c r="B19" s="22"/>
      <c r="C19" s="22"/>
      <c r="D19" s="22"/>
      <c r="E19" s="22"/>
      <c r="F19" s="22"/>
      <c r="G19" s="22"/>
      <c r="H19" s="12"/>
      <c r="I19" s="12"/>
      <c r="J19" s="12"/>
      <c r="K19" s="12"/>
      <c r="L19" s="12"/>
      <c r="M19" s="12"/>
      <c r="N19" s="12"/>
      <c r="O19" s="15"/>
      <c r="P19" s="14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3"/>
      <c r="AB19" s="13"/>
      <c r="AC19" s="13"/>
      <c r="AD19" s="13"/>
      <c r="AE19" s="13"/>
      <c r="AF19" s="13"/>
      <c r="AG19" s="21">
        <f t="shared" si="0"/>
        <v>0</v>
      </c>
      <c r="AH19" s="17"/>
      <c r="AI19" s="143"/>
      <c r="AJ19" s="143"/>
      <c r="AK19" s="3"/>
    </row>
    <row r="20" spans="2:37">
      <c r="B20" s="22"/>
      <c r="C20" s="22"/>
      <c r="D20" s="22"/>
      <c r="E20" s="22"/>
      <c r="F20" s="22"/>
      <c r="G20" s="22"/>
      <c r="H20" s="12"/>
      <c r="I20" s="12"/>
      <c r="J20" s="12"/>
      <c r="K20" s="12"/>
      <c r="L20" s="12"/>
      <c r="M20" s="12"/>
      <c r="N20" s="12"/>
      <c r="O20" s="15"/>
      <c r="P20" s="14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3"/>
      <c r="AB20" s="13"/>
      <c r="AC20" s="13"/>
      <c r="AD20" s="13"/>
      <c r="AE20" s="13"/>
      <c r="AF20" s="13"/>
      <c r="AG20" s="21">
        <f t="shared" si="0"/>
        <v>0</v>
      </c>
      <c r="AH20" s="17"/>
      <c r="AI20" s="143"/>
      <c r="AJ20" s="143"/>
      <c r="AK20" s="3"/>
    </row>
    <row r="21" spans="2:37">
      <c r="B21" s="22"/>
      <c r="C21" s="22"/>
      <c r="D21" s="22"/>
      <c r="E21" s="22"/>
      <c r="F21" s="22"/>
      <c r="G21" s="22"/>
      <c r="H21" s="12"/>
      <c r="I21" s="12"/>
      <c r="J21" s="12"/>
      <c r="K21" s="12"/>
      <c r="L21" s="12"/>
      <c r="M21" s="12"/>
      <c r="N21" s="12"/>
      <c r="O21" s="15"/>
      <c r="P21" s="14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3"/>
      <c r="AB21" s="13"/>
      <c r="AC21" s="13"/>
      <c r="AD21" s="13"/>
      <c r="AE21" s="13"/>
      <c r="AF21" s="13"/>
      <c r="AG21" s="21">
        <f t="shared" si="0"/>
        <v>0</v>
      </c>
      <c r="AH21" s="17"/>
      <c r="AI21" s="144"/>
      <c r="AJ21" s="144"/>
      <c r="AK21" s="3"/>
    </row>
    <row r="22" spans="2:37">
      <c r="B22" s="22"/>
      <c r="C22" s="22"/>
      <c r="D22" s="22"/>
      <c r="E22" s="22"/>
      <c r="F22" s="22"/>
      <c r="G22" s="22"/>
      <c r="H22" s="12"/>
      <c r="I22" s="12"/>
      <c r="J22" s="12"/>
      <c r="K22" s="12"/>
      <c r="L22" s="12"/>
      <c r="M22" s="12"/>
      <c r="N22" s="12"/>
      <c r="O22" s="15"/>
      <c r="P22" s="14"/>
      <c r="Q22" s="16"/>
      <c r="R22" s="16"/>
      <c r="S22" s="16"/>
      <c r="T22" s="16"/>
      <c r="U22" s="16"/>
      <c r="V22" s="16"/>
      <c r="W22" s="19"/>
      <c r="X22" s="19"/>
      <c r="Y22" s="19"/>
      <c r="Z22" s="16"/>
      <c r="AA22" s="13"/>
      <c r="AB22" s="13"/>
      <c r="AC22" s="13"/>
      <c r="AD22" s="13"/>
      <c r="AE22" s="13"/>
      <c r="AF22" s="13"/>
      <c r="AG22" s="21">
        <f t="shared" si="0"/>
        <v>0</v>
      </c>
      <c r="AH22" s="17"/>
      <c r="AI22" s="142"/>
      <c r="AJ22" s="142"/>
      <c r="AK22" s="3"/>
    </row>
    <row r="23" spans="2:37">
      <c r="B23" s="22"/>
      <c r="C23" s="22"/>
      <c r="D23" s="22"/>
      <c r="E23" s="22"/>
      <c r="F23" s="22"/>
      <c r="G23" s="22"/>
      <c r="H23" s="12"/>
      <c r="I23" s="12"/>
      <c r="J23" s="12"/>
      <c r="K23" s="12"/>
      <c r="L23" s="12"/>
      <c r="M23" s="12"/>
      <c r="N23" s="12"/>
      <c r="O23" s="15"/>
      <c r="P23" s="14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3"/>
      <c r="AB23" s="13"/>
      <c r="AC23" s="13"/>
      <c r="AD23" s="13"/>
      <c r="AE23" s="13"/>
      <c r="AF23" s="13"/>
      <c r="AG23" s="21">
        <f t="shared" si="0"/>
        <v>0</v>
      </c>
      <c r="AH23" s="17"/>
      <c r="AI23" s="143"/>
      <c r="AJ23" s="143"/>
      <c r="AK23" s="3"/>
    </row>
    <row r="24" spans="2:37">
      <c r="B24" s="22"/>
      <c r="C24" s="22"/>
      <c r="D24" s="22"/>
      <c r="E24" s="22"/>
      <c r="F24" s="22"/>
      <c r="G24" s="22"/>
      <c r="H24" s="12"/>
      <c r="I24" s="12"/>
      <c r="J24" s="12"/>
      <c r="K24" s="12"/>
      <c r="L24" s="12"/>
      <c r="M24" s="12"/>
      <c r="N24" s="12"/>
      <c r="O24" s="15"/>
      <c r="P24" s="14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3"/>
      <c r="AB24" s="13"/>
      <c r="AC24" s="13"/>
      <c r="AD24" s="13"/>
      <c r="AE24" s="13"/>
      <c r="AF24" s="13"/>
      <c r="AG24" s="21">
        <f t="shared" si="0"/>
        <v>0</v>
      </c>
      <c r="AH24" s="17"/>
      <c r="AI24" s="143"/>
      <c r="AJ24" s="143"/>
      <c r="AK24" s="3"/>
    </row>
    <row r="25" spans="2:37">
      <c r="B25" s="22"/>
      <c r="C25" s="22"/>
      <c r="D25" s="22"/>
      <c r="E25" s="22"/>
      <c r="F25" s="22"/>
      <c r="G25" s="22"/>
      <c r="H25" s="12"/>
      <c r="I25" s="12"/>
      <c r="J25" s="12"/>
      <c r="K25" s="12"/>
      <c r="L25" s="12"/>
      <c r="M25" s="12"/>
      <c r="N25" s="12"/>
      <c r="O25" s="15"/>
      <c r="P25" s="14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3"/>
      <c r="AB25" s="13"/>
      <c r="AC25" s="13"/>
      <c r="AD25" s="13"/>
      <c r="AE25" s="13"/>
      <c r="AF25" s="13"/>
      <c r="AG25" s="21">
        <f t="shared" si="0"/>
        <v>0</v>
      </c>
      <c r="AH25" s="17"/>
      <c r="AI25" s="144"/>
      <c r="AJ25" s="144"/>
      <c r="AK25" s="3"/>
    </row>
    <row r="26" spans="2:37">
      <c r="B26" s="22"/>
      <c r="C26" s="22"/>
      <c r="D26" s="22"/>
      <c r="E26" s="22"/>
      <c r="F26" s="22"/>
      <c r="G26" s="22"/>
      <c r="H26" s="12"/>
      <c r="I26" s="12"/>
      <c r="J26" s="12"/>
      <c r="K26" s="12"/>
      <c r="L26" s="12"/>
      <c r="M26" s="12"/>
      <c r="N26" s="12"/>
      <c r="O26" s="15"/>
      <c r="P26" s="14"/>
      <c r="Q26" s="16"/>
      <c r="R26" s="16"/>
      <c r="S26" s="16"/>
      <c r="T26" s="16"/>
      <c r="U26" s="16"/>
      <c r="V26" s="16"/>
      <c r="W26" s="19"/>
      <c r="X26" s="19"/>
      <c r="Y26" s="19"/>
      <c r="Z26" s="16"/>
      <c r="AA26" s="13"/>
      <c r="AB26" s="13"/>
      <c r="AC26" s="13"/>
      <c r="AD26" s="13"/>
      <c r="AE26" s="13"/>
      <c r="AF26" s="13"/>
      <c r="AG26" s="21">
        <f t="shared" si="0"/>
        <v>0</v>
      </c>
      <c r="AH26" s="17"/>
      <c r="AI26" s="142"/>
      <c r="AJ26" s="142"/>
    </row>
    <row r="27" spans="2:37">
      <c r="B27" s="22"/>
      <c r="C27" s="22"/>
      <c r="D27" s="22"/>
      <c r="E27" s="22"/>
      <c r="F27" s="22"/>
      <c r="G27" s="22"/>
      <c r="H27" s="12"/>
      <c r="I27" s="12"/>
      <c r="J27" s="12"/>
      <c r="K27" s="12"/>
      <c r="L27" s="12"/>
      <c r="M27" s="12"/>
      <c r="N27" s="12"/>
      <c r="O27" s="15"/>
      <c r="P27" s="14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3"/>
      <c r="AB27" s="13"/>
      <c r="AC27" s="13"/>
      <c r="AD27" s="13"/>
      <c r="AE27" s="13"/>
      <c r="AF27" s="13"/>
      <c r="AG27" s="21">
        <f t="shared" si="0"/>
        <v>0</v>
      </c>
      <c r="AH27" s="17"/>
      <c r="AI27" s="143"/>
      <c r="AJ27" s="143"/>
    </row>
    <row r="28" spans="2:37">
      <c r="B28" s="22"/>
      <c r="C28" s="22"/>
      <c r="D28" s="22"/>
      <c r="E28" s="22"/>
      <c r="F28" s="22"/>
      <c r="G28" s="22"/>
      <c r="H28" s="12"/>
      <c r="I28" s="12"/>
      <c r="J28" s="12"/>
      <c r="K28" s="12"/>
      <c r="L28" s="12"/>
      <c r="M28" s="12"/>
      <c r="N28" s="12"/>
      <c r="O28" s="15"/>
      <c r="P28" s="14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3"/>
      <c r="AB28" s="13"/>
      <c r="AC28" s="13"/>
      <c r="AD28" s="13"/>
      <c r="AE28" s="13"/>
      <c r="AF28" s="13"/>
      <c r="AG28" s="21">
        <f t="shared" si="0"/>
        <v>0</v>
      </c>
      <c r="AH28" s="17"/>
      <c r="AI28" s="143"/>
      <c r="AJ28" s="143"/>
    </row>
    <row r="29" spans="2:37">
      <c r="B29" s="22"/>
      <c r="C29" s="22"/>
      <c r="D29" s="22"/>
      <c r="E29" s="22"/>
      <c r="F29" s="22"/>
      <c r="G29" s="22"/>
      <c r="H29" s="12"/>
      <c r="I29" s="12"/>
      <c r="J29" s="12"/>
      <c r="K29" s="12"/>
      <c r="L29" s="12"/>
      <c r="M29" s="12"/>
      <c r="N29" s="12"/>
      <c r="O29" s="15"/>
      <c r="P29" s="14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3"/>
      <c r="AB29" s="13"/>
      <c r="AC29" s="13"/>
      <c r="AD29" s="13"/>
      <c r="AE29" s="13"/>
      <c r="AF29" s="13"/>
      <c r="AG29" s="21">
        <f t="shared" si="0"/>
        <v>0</v>
      </c>
      <c r="AH29" s="17"/>
      <c r="AI29" s="144"/>
      <c r="AJ29" s="144"/>
    </row>
    <row r="30" spans="2:37">
      <c r="B30" s="22"/>
      <c r="C30" s="22"/>
      <c r="D30" s="22"/>
      <c r="E30" s="22"/>
      <c r="F30" s="22"/>
      <c r="G30" s="22"/>
      <c r="H30" s="12"/>
      <c r="I30" s="12"/>
      <c r="J30" s="12"/>
      <c r="K30" s="12"/>
      <c r="L30" s="12"/>
      <c r="M30" s="12"/>
      <c r="N30" s="12"/>
      <c r="O30" s="15"/>
      <c r="P30" s="14"/>
      <c r="Q30" s="16"/>
      <c r="R30" s="16"/>
      <c r="S30" s="16"/>
      <c r="T30" s="16"/>
      <c r="U30" s="16"/>
      <c r="V30" s="16"/>
      <c r="W30" s="19"/>
      <c r="X30" s="19"/>
      <c r="Y30" s="19"/>
      <c r="Z30" s="16"/>
      <c r="AA30" s="13"/>
      <c r="AB30" s="13"/>
      <c r="AC30" s="13"/>
      <c r="AD30" s="13"/>
      <c r="AE30" s="13"/>
      <c r="AF30" s="13"/>
      <c r="AG30" s="21">
        <f t="shared" si="0"/>
        <v>0</v>
      </c>
      <c r="AH30" s="17"/>
      <c r="AI30" s="142"/>
      <c r="AJ30" s="142"/>
    </row>
    <row r="31" spans="2:37">
      <c r="B31" s="22"/>
      <c r="C31" s="22"/>
      <c r="D31" s="22"/>
      <c r="E31" s="22"/>
      <c r="F31" s="22"/>
      <c r="G31" s="22"/>
      <c r="H31" s="12"/>
      <c r="I31" s="12"/>
      <c r="J31" s="12"/>
      <c r="K31" s="12"/>
      <c r="L31" s="12"/>
      <c r="M31" s="12"/>
      <c r="N31" s="12"/>
      <c r="O31" s="15"/>
      <c r="P31" s="14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3"/>
      <c r="AB31" s="13"/>
      <c r="AC31" s="13"/>
      <c r="AD31" s="13"/>
      <c r="AE31" s="13"/>
      <c r="AF31" s="13"/>
      <c r="AG31" s="21">
        <f t="shared" si="0"/>
        <v>0</v>
      </c>
      <c r="AH31" s="17"/>
      <c r="AI31" s="143"/>
      <c r="AJ31" s="143"/>
    </row>
    <row r="32" spans="2:37">
      <c r="B32" s="22"/>
      <c r="C32" s="22"/>
      <c r="D32" s="22"/>
      <c r="E32" s="22"/>
      <c r="F32" s="22"/>
      <c r="G32" s="22"/>
      <c r="H32" s="12"/>
      <c r="I32" s="12"/>
      <c r="J32" s="12"/>
      <c r="K32" s="12"/>
      <c r="L32" s="12"/>
      <c r="M32" s="12"/>
      <c r="N32" s="12"/>
      <c r="O32" s="15"/>
      <c r="P32" s="14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3"/>
      <c r="AB32" s="13"/>
      <c r="AC32" s="13"/>
      <c r="AD32" s="13"/>
      <c r="AE32" s="13"/>
      <c r="AF32" s="13"/>
      <c r="AG32" s="21">
        <f t="shared" si="0"/>
        <v>0</v>
      </c>
      <c r="AH32" s="17"/>
      <c r="AI32" s="143"/>
      <c r="AJ32" s="143"/>
    </row>
    <row r="33" spans="2:36">
      <c r="B33" s="22"/>
      <c r="C33" s="22"/>
      <c r="D33" s="22"/>
      <c r="E33" s="22"/>
      <c r="F33" s="22"/>
      <c r="G33" s="22"/>
      <c r="H33" s="12"/>
      <c r="I33" s="12"/>
      <c r="J33" s="12"/>
      <c r="K33" s="12"/>
      <c r="L33" s="12"/>
      <c r="M33" s="12"/>
      <c r="N33" s="12"/>
      <c r="O33" s="15"/>
      <c r="P33" s="14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3"/>
      <c r="AB33" s="13"/>
      <c r="AC33" s="13"/>
      <c r="AD33" s="13"/>
      <c r="AE33" s="13"/>
      <c r="AF33" s="13"/>
      <c r="AG33" s="21">
        <f t="shared" si="0"/>
        <v>0</v>
      </c>
      <c r="AH33" s="17"/>
      <c r="AI33" s="144"/>
      <c r="AJ33" s="144"/>
    </row>
    <row r="34" spans="2:36">
      <c r="B34" s="22"/>
      <c r="C34" s="22"/>
      <c r="D34" s="22"/>
      <c r="E34" s="22"/>
      <c r="F34" s="22"/>
      <c r="G34" s="22"/>
      <c r="H34" s="12"/>
      <c r="I34" s="12"/>
      <c r="J34" s="12"/>
      <c r="K34" s="12"/>
      <c r="L34" s="12"/>
      <c r="M34" s="12"/>
      <c r="N34" s="12"/>
      <c r="O34" s="15"/>
      <c r="P34" s="14"/>
      <c r="Q34" s="16"/>
      <c r="R34" s="16"/>
      <c r="S34" s="16"/>
      <c r="T34" s="16"/>
      <c r="U34" s="16"/>
      <c r="V34" s="16"/>
      <c r="W34" s="19"/>
      <c r="X34" s="19"/>
      <c r="Y34" s="19"/>
      <c r="Z34" s="16"/>
      <c r="AA34" s="13"/>
      <c r="AB34" s="13"/>
      <c r="AC34" s="13"/>
      <c r="AD34" s="13"/>
      <c r="AE34" s="13"/>
      <c r="AF34" s="13"/>
      <c r="AG34" s="21">
        <f t="shared" si="0"/>
        <v>0</v>
      </c>
      <c r="AH34" s="17"/>
      <c r="AI34" s="142"/>
      <c r="AJ34" s="142"/>
    </row>
    <row r="35" spans="2:36">
      <c r="B35" s="22"/>
      <c r="C35" s="22"/>
      <c r="D35" s="22"/>
      <c r="E35" s="22"/>
      <c r="F35" s="22"/>
      <c r="G35" s="22"/>
      <c r="H35" s="12"/>
      <c r="I35" s="12"/>
      <c r="J35" s="12"/>
      <c r="K35" s="12"/>
      <c r="L35" s="12"/>
      <c r="M35" s="12"/>
      <c r="N35" s="12"/>
      <c r="O35" s="15"/>
      <c r="P35" s="14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3"/>
      <c r="AB35" s="13"/>
      <c r="AC35" s="13"/>
      <c r="AD35" s="13"/>
      <c r="AE35" s="13"/>
      <c r="AF35" s="13"/>
      <c r="AG35" s="21">
        <f t="shared" si="0"/>
        <v>0</v>
      </c>
      <c r="AH35" s="17"/>
      <c r="AI35" s="143"/>
      <c r="AJ35" s="143"/>
    </row>
    <row r="36" spans="2:36">
      <c r="B36" s="22"/>
      <c r="C36" s="22"/>
      <c r="D36" s="22"/>
      <c r="E36" s="22"/>
      <c r="F36" s="22"/>
      <c r="G36" s="22"/>
      <c r="H36" s="12"/>
      <c r="I36" s="12"/>
      <c r="J36" s="12"/>
      <c r="K36" s="12"/>
      <c r="L36" s="12"/>
      <c r="M36" s="12"/>
      <c r="N36" s="12"/>
      <c r="O36" s="15"/>
      <c r="P36" s="14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3"/>
      <c r="AB36" s="13"/>
      <c r="AC36" s="13"/>
      <c r="AD36" s="13"/>
      <c r="AE36" s="13"/>
      <c r="AF36" s="13"/>
      <c r="AG36" s="21">
        <f t="shared" si="0"/>
        <v>0</v>
      </c>
      <c r="AH36" s="17"/>
      <c r="AI36" s="143"/>
      <c r="AJ36" s="143"/>
    </row>
    <row r="37" spans="2:36">
      <c r="B37" s="22"/>
      <c r="C37" s="22"/>
      <c r="D37" s="22"/>
      <c r="E37" s="22"/>
      <c r="F37" s="22"/>
      <c r="G37" s="22"/>
      <c r="H37" s="12"/>
      <c r="I37" s="12"/>
      <c r="J37" s="12"/>
      <c r="K37" s="12"/>
      <c r="L37" s="12"/>
      <c r="M37" s="12"/>
      <c r="N37" s="12"/>
      <c r="O37" s="15"/>
      <c r="P37" s="14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3"/>
      <c r="AB37" s="13"/>
      <c r="AC37" s="13"/>
      <c r="AD37" s="13"/>
      <c r="AE37" s="13"/>
      <c r="AF37" s="13"/>
      <c r="AG37" s="21">
        <f t="shared" si="0"/>
        <v>0</v>
      </c>
      <c r="AH37" s="17"/>
      <c r="AI37" s="144"/>
      <c r="AJ37" s="144"/>
    </row>
    <row r="38" spans="2:36">
      <c r="B38" s="22"/>
      <c r="C38" s="22"/>
      <c r="D38" s="22"/>
      <c r="E38" s="22"/>
      <c r="F38" s="22"/>
      <c r="G38" s="22"/>
      <c r="H38" s="12"/>
      <c r="I38" s="12"/>
      <c r="J38" s="12"/>
      <c r="K38" s="12"/>
      <c r="L38" s="12"/>
      <c r="M38" s="12"/>
      <c r="N38" s="12"/>
      <c r="O38" s="15"/>
      <c r="P38" s="14"/>
      <c r="Q38" s="16"/>
      <c r="R38" s="16"/>
      <c r="S38" s="16"/>
      <c r="T38" s="16"/>
      <c r="U38" s="16"/>
      <c r="V38" s="16"/>
      <c r="W38" s="19"/>
      <c r="X38" s="19"/>
      <c r="Y38" s="19"/>
      <c r="Z38" s="16"/>
      <c r="AA38" s="13"/>
      <c r="AB38" s="13"/>
      <c r="AC38" s="13"/>
      <c r="AD38" s="13"/>
      <c r="AE38" s="13"/>
      <c r="AF38" s="13"/>
      <c r="AG38" s="21">
        <f t="shared" si="0"/>
        <v>0</v>
      </c>
      <c r="AH38" s="17"/>
      <c r="AI38" s="142"/>
      <c r="AJ38" s="142"/>
    </row>
    <row r="39" spans="2:36">
      <c r="B39" s="22"/>
      <c r="C39" s="22"/>
      <c r="D39" s="22"/>
      <c r="E39" s="22"/>
      <c r="F39" s="22"/>
      <c r="G39" s="22"/>
      <c r="H39" s="12"/>
      <c r="I39" s="12"/>
      <c r="J39" s="12"/>
      <c r="K39" s="12"/>
      <c r="L39" s="12"/>
      <c r="M39" s="12"/>
      <c r="N39" s="12"/>
      <c r="O39" s="15"/>
      <c r="P39" s="14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3"/>
      <c r="AB39" s="13"/>
      <c r="AC39" s="13"/>
      <c r="AD39" s="13"/>
      <c r="AE39" s="13"/>
      <c r="AF39" s="13"/>
      <c r="AG39" s="21">
        <f t="shared" si="0"/>
        <v>0</v>
      </c>
      <c r="AH39" s="17"/>
      <c r="AI39" s="143"/>
      <c r="AJ39" s="143"/>
    </row>
    <row r="40" spans="2:36">
      <c r="B40" s="22"/>
      <c r="C40" s="22"/>
      <c r="D40" s="22"/>
      <c r="E40" s="22"/>
      <c r="F40" s="22"/>
      <c r="G40" s="22"/>
      <c r="H40" s="12"/>
      <c r="I40" s="12"/>
      <c r="J40" s="12"/>
      <c r="K40" s="12"/>
      <c r="L40" s="12"/>
      <c r="M40" s="12"/>
      <c r="N40" s="12"/>
      <c r="O40" s="15"/>
      <c r="P40" s="14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3"/>
      <c r="AB40" s="13"/>
      <c r="AC40" s="13"/>
      <c r="AD40" s="13"/>
      <c r="AE40" s="13"/>
      <c r="AF40" s="13"/>
      <c r="AG40" s="21">
        <f t="shared" si="0"/>
        <v>0</v>
      </c>
      <c r="AH40" s="17"/>
      <c r="AI40" s="143"/>
      <c r="AJ40" s="143"/>
    </row>
    <row r="41" spans="2:36">
      <c r="B41" s="22"/>
      <c r="C41" s="22"/>
      <c r="D41" s="22"/>
      <c r="E41" s="22"/>
      <c r="F41" s="22"/>
      <c r="G41" s="22"/>
      <c r="H41" s="12"/>
      <c r="I41" s="12"/>
      <c r="J41" s="12"/>
      <c r="K41" s="12"/>
      <c r="L41" s="12"/>
      <c r="M41" s="12"/>
      <c r="N41" s="12"/>
      <c r="O41" s="15"/>
      <c r="P41" s="14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3"/>
      <c r="AB41" s="13"/>
      <c r="AC41" s="13"/>
      <c r="AD41" s="13"/>
      <c r="AE41" s="13"/>
      <c r="AF41" s="13"/>
      <c r="AG41" s="21">
        <f t="shared" si="0"/>
        <v>0</v>
      </c>
      <c r="AH41" s="17"/>
      <c r="AI41" s="144"/>
      <c r="AJ41" s="144"/>
    </row>
    <row r="42" spans="2:36">
      <c r="B42" s="22"/>
      <c r="C42" s="22"/>
      <c r="D42" s="22"/>
      <c r="E42" s="22"/>
      <c r="F42" s="22"/>
      <c r="G42" s="22"/>
      <c r="H42" s="12"/>
      <c r="I42" s="12"/>
      <c r="J42" s="12"/>
      <c r="K42" s="12"/>
      <c r="L42" s="12"/>
      <c r="M42" s="12"/>
      <c r="N42" s="12"/>
      <c r="O42" s="15"/>
      <c r="P42" s="14"/>
      <c r="Q42" s="16"/>
      <c r="R42" s="16"/>
      <c r="S42" s="16"/>
      <c r="T42" s="16"/>
      <c r="U42" s="16"/>
      <c r="V42" s="16"/>
      <c r="W42" s="19"/>
      <c r="X42" s="19"/>
      <c r="Y42" s="19"/>
      <c r="Z42" s="16"/>
      <c r="AA42" s="13"/>
      <c r="AB42" s="13"/>
      <c r="AC42" s="13"/>
      <c r="AD42" s="13"/>
      <c r="AE42" s="13"/>
      <c r="AF42" s="13"/>
      <c r="AG42" s="21">
        <f t="shared" si="0"/>
        <v>0</v>
      </c>
      <c r="AH42" s="17"/>
      <c r="AI42" s="142"/>
      <c r="AJ42" s="142"/>
    </row>
    <row r="43" spans="2:36">
      <c r="B43" s="22"/>
      <c r="C43" s="22"/>
      <c r="D43" s="22"/>
      <c r="E43" s="22"/>
      <c r="F43" s="22"/>
      <c r="G43" s="22"/>
      <c r="H43" s="12"/>
      <c r="I43" s="12"/>
      <c r="J43" s="12"/>
      <c r="K43" s="12"/>
      <c r="L43" s="12"/>
      <c r="M43" s="12"/>
      <c r="N43" s="12"/>
      <c r="O43" s="15"/>
      <c r="P43" s="14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3"/>
      <c r="AB43" s="13"/>
      <c r="AC43" s="13"/>
      <c r="AD43" s="13"/>
      <c r="AE43" s="13"/>
      <c r="AF43" s="13"/>
      <c r="AG43" s="21">
        <f t="shared" si="0"/>
        <v>0</v>
      </c>
      <c r="AH43" s="17"/>
      <c r="AI43" s="143"/>
      <c r="AJ43" s="143"/>
    </row>
    <row r="44" spans="2:36">
      <c r="B44" s="22"/>
      <c r="C44" s="22"/>
      <c r="D44" s="22"/>
      <c r="E44" s="22"/>
      <c r="F44" s="22"/>
      <c r="G44" s="22"/>
      <c r="H44" s="12"/>
      <c r="I44" s="12"/>
      <c r="J44" s="12"/>
      <c r="K44" s="12"/>
      <c r="L44" s="12"/>
      <c r="M44" s="12"/>
      <c r="N44" s="12"/>
      <c r="O44" s="15"/>
      <c r="P44" s="14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3"/>
      <c r="AB44" s="13"/>
      <c r="AC44" s="13"/>
      <c r="AD44" s="13"/>
      <c r="AE44" s="13"/>
      <c r="AF44" s="13"/>
      <c r="AG44" s="21">
        <f t="shared" si="0"/>
        <v>0</v>
      </c>
      <c r="AH44" s="17"/>
      <c r="AI44" s="143"/>
      <c r="AJ44" s="143"/>
    </row>
    <row r="45" spans="2:36">
      <c r="B45" s="22"/>
      <c r="C45" s="22"/>
      <c r="D45" s="22"/>
      <c r="E45" s="22"/>
      <c r="F45" s="22"/>
      <c r="G45" s="22"/>
      <c r="H45" s="12"/>
      <c r="I45" s="12"/>
      <c r="J45" s="12"/>
      <c r="K45" s="12"/>
      <c r="L45" s="12"/>
      <c r="M45" s="12"/>
      <c r="N45" s="12"/>
      <c r="O45" s="15"/>
      <c r="P45" s="14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3"/>
      <c r="AB45" s="13"/>
      <c r="AC45" s="13"/>
      <c r="AD45" s="13"/>
      <c r="AE45" s="13"/>
      <c r="AF45" s="13"/>
      <c r="AG45" s="21">
        <f t="shared" si="0"/>
        <v>0</v>
      </c>
      <c r="AH45" s="17"/>
      <c r="AI45" s="144"/>
      <c r="AJ45" s="144"/>
    </row>
    <row r="46" spans="2:36">
      <c r="B46" s="22"/>
      <c r="C46" s="22"/>
      <c r="D46" s="22"/>
      <c r="E46" s="22"/>
      <c r="F46" s="22"/>
      <c r="G46" s="22"/>
      <c r="H46" s="12"/>
      <c r="I46" s="12"/>
      <c r="J46" s="12"/>
      <c r="K46" s="12"/>
      <c r="L46" s="12"/>
      <c r="M46" s="12"/>
      <c r="N46" s="12"/>
      <c r="O46" s="15"/>
      <c r="P46" s="14"/>
      <c r="Q46" s="16"/>
      <c r="R46" s="16"/>
      <c r="S46" s="16"/>
      <c r="T46" s="16"/>
      <c r="U46" s="16"/>
      <c r="V46" s="16"/>
      <c r="W46" s="19"/>
      <c r="X46" s="19"/>
      <c r="Y46" s="19"/>
      <c r="Z46" s="16"/>
      <c r="AA46" s="13"/>
      <c r="AB46" s="13"/>
      <c r="AC46" s="13"/>
      <c r="AD46" s="13"/>
      <c r="AE46" s="13"/>
      <c r="AF46" s="13"/>
      <c r="AG46" s="21">
        <f t="shared" si="0"/>
        <v>0</v>
      </c>
      <c r="AH46" s="17"/>
      <c r="AI46" s="142"/>
      <c r="AJ46" s="142"/>
    </row>
    <row r="47" spans="2:36">
      <c r="B47" s="22"/>
      <c r="C47" s="22"/>
      <c r="D47" s="22"/>
      <c r="E47" s="22"/>
      <c r="F47" s="22"/>
      <c r="G47" s="22"/>
      <c r="H47" s="12"/>
      <c r="I47" s="12"/>
      <c r="J47" s="12"/>
      <c r="K47" s="12"/>
      <c r="L47" s="12"/>
      <c r="M47" s="12"/>
      <c r="N47" s="12"/>
      <c r="O47" s="15"/>
      <c r="P47" s="14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3"/>
      <c r="AB47" s="13"/>
      <c r="AC47" s="13"/>
      <c r="AD47" s="13"/>
      <c r="AE47" s="13"/>
      <c r="AF47" s="13"/>
      <c r="AG47" s="21">
        <f t="shared" si="0"/>
        <v>0</v>
      </c>
      <c r="AH47" s="17"/>
      <c r="AI47" s="143"/>
      <c r="AJ47" s="143"/>
    </row>
    <row r="48" spans="2:36">
      <c r="B48" s="22"/>
      <c r="C48" s="22"/>
      <c r="D48" s="22"/>
      <c r="E48" s="22"/>
      <c r="F48" s="22"/>
      <c r="G48" s="22"/>
      <c r="H48" s="12"/>
      <c r="I48" s="12"/>
      <c r="J48" s="12"/>
      <c r="K48" s="12"/>
      <c r="L48" s="12"/>
      <c r="M48" s="12"/>
      <c r="N48" s="12"/>
      <c r="O48" s="15"/>
      <c r="P48" s="14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3"/>
      <c r="AB48" s="13"/>
      <c r="AC48" s="13"/>
      <c r="AD48" s="13"/>
      <c r="AE48" s="13"/>
      <c r="AF48" s="13"/>
      <c r="AG48" s="21">
        <f t="shared" si="0"/>
        <v>0</v>
      </c>
      <c r="AH48" s="17"/>
      <c r="AI48" s="143"/>
      <c r="AJ48" s="143"/>
    </row>
    <row r="49" spans="2:36">
      <c r="B49" s="22"/>
      <c r="C49" s="22"/>
      <c r="D49" s="22"/>
      <c r="E49" s="22"/>
      <c r="F49" s="22"/>
      <c r="G49" s="22"/>
      <c r="H49" s="12"/>
      <c r="I49" s="12"/>
      <c r="J49" s="12"/>
      <c r="K49" s="12"/>
      <c r="L49" s="12"/>
      <c r="M49" s="12"/>
      <c r="N49" s="12"/>
      <c r="O49" s="15"/>
      <c r="P49" s="14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3"/>
      <c r="AB49" s="13"/>
      <c r="AC49" s="13"/>
      <c r="AD49" s="13"/>
      <c r="AE49" s="13"/>
      <c r="AF49" s="13"/>
      <c r="AG49" s="21">
        <f t="shared" si="0"/>
        <v>0</v>
      </c>
      <c r="AH49" s="17"/>
      <c r="AI49" s="144"/>
      <c r="AJ49" s="144"/>
    </row>
    <row r="50" spans="2:36">
      <c r="B50" s="22"/>
      <c r="C50" s="22"/>
      <c r="D50" s="22"/>
      <c r="E50" s="22"/>
      <c r="F50" s="22"/>
      <c r="G50" s="22"/>
      <c r="H50" s="12"/>
      <c r="I50" s="12"/>
      <c r="J50" s="12"/>
      <c r="K50" s="12"/>
      <c r="L50" s="12"/>
      <c r="M50" s="12"/>
      <c r="N50" s="12"/>
      <c r="O50" s="15"/>
      <c r="P50" s="14"/>
      <c r="Q50" s="16"/>
      <c r="R50" s="16"/>
      <c r="S50" s="16"/>
      <c r="T50" s="16"/>
      <c r="U50" s="16"/>
      <c r="V50" s="16"/>
      <c r="W50" s="19"/>
      <c r="X50" s="19"/>
      <c r="Y50" s="19"/>
      <c r="Z50" s="16"/>
      <c r="AA50" s="13"/>
      <c r="AB50" s="13"/>
      <c r="AC50" s="13"/>
      <c r="AD50" s="13"/>
      <c r="AE50" s="13"/>
      <c r="AF50" s="13"/>
      <c r="AG50" s="21">
        <f t="shared" si="0"/>
        <v>0</v>
      </c>
      <c r="AH50" s="17"/>
      <c r="AI50" s="142"/>
      <c r="AJ50" s="142"/>
    </row>
    <row r="51" spans="2:36">
      <c r="B51" s="22"/>
      <c r="C51" s="22"/>
      <c r="D51" s="22"/>
      <c r="E51" s="22"/>
      <c r="F51" s="22"/>
      <c r="G51" s="22"/>
      <c r="H51" s="12"/>
      <c r="I51" s="12"/>
      <c r="J51" s="12"/>
      <c r="K51" s="12"/>
      <c r="L51" s="12"/>
      <c r="M51" s="12"/>
      <c r="N51" s="12"/>
      <c r="O51" s="15"/>
      <c r="P51" s="14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3"/>
      <c r="AB51" s="13"/>
      <c r="AC51" s="13"/>
      <c r="AD51" s="13"/>
      <c r="AE51" s="13"/>
      <c r="AF51" s="13"/>
      <c r="AG51" s="21">
        <f t="shared" si="0"/>
        <v>0</v>
      </c>
      <c r="AH51" s="17"/>
      <c r="AI51" s="143"/>
      <c r="AJ51" s="143"/>
    </row>
    <row r="52" spans="2:36">
      <c r="B52" s="22"/>
      <c r="C52" s="22"/>
      <c r="D52" s="22"/>
      <c r="E52" s="22"/>
      <c r="F52" s="22"/>
      <c r="G52" s="22"/>
      <c r="H52" s="12"/>
      <c r="I52" s="12"/>
      <c r="J52" s="12"/>
      <c r="K52" s="12"/>
      <c r="L52" s="12"/>
      <c r="M52" s="12"/>
      <c r="N52" s="12"/>
      <c r="O52" s="15"/>
      <c r="P52" s="14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3"/>
      <c r="AB52" s="13"/>
      <c r="AC52" s="13"/>
      <c r="AD52" s="13"/>
      <c r="AE52" s="13"/>
      <c r="AF52" s="13"/>
      <c r="AG52" s="21">
        <f t="shared" si="0"/>
        <v>0</v>
      </c>
      <c r="AH52" s="17"/>
      <c r="AI52" s="143"/>
      <c r="AJ52" s="143"/>
    </row>
    <row r="53" spans="2:36">
      <c r="B53" s="22"/>
      <c r="C53" s="22"/>
      <c r="D53" s="22"/>
      <c r="E53" s="22"/>
      <c r="F53" s="22"/>
      <c r="G53" s="22"/>
      <c r="H53" s="12"/>
      <c r="I53" s="12"/>
      <c r="J53" s="12"/>
      <c r="K53" s="12"/>
      <c r="L53" s="12"/>
      <c r="M53" s="12"/>
      <c r="N53" s="12"/>
      <c r="O53" s="15"/>
      <c r="P53" s="14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3"/>
      <c r="AB53" s="13"/>
      <c r="AC53" s="13"/>
      <c r="AD53" s="13"/>
      <c r="AE53" s="13"/>
      <c r="AF53" s="13"/>
      <c r="AG53" s="21">
        <f t="shared" si="0"/>
        <v>0</v>
      </c>
      <c r="AH53" s="17"/>
      <c r="AI53" s="144"/>
      <c r="AJ53" s="144"/>
    </row>
    <row r="54" spans="2:36">
      <c r="B54" s="22"/>
      <c r="C54" s="22"/>
      <c r="D54" s="22"/>
      <c r="E54" s="22"/>
      <c r="F54" s="22"/>
      <c r="G54" s="22"/>
      <c r="H54" s="12"/>
      <c r="I54" s="12"/>
      <c r="J54" s="12"/>
      <c r="K54" s="12"/>
      <c r="L54" s="12"/>
      <c r="M54" s="12"/>
      <c r="N54" s="12"/>
      <c r="O54" s="15"/>
      <c r="P54" s="14"/>
      <c r="Q54" s="16"/>
      <c r="R54" s="16"/>
      <c r="S54" s="16"/>
      <c r="T54" s="16"/>
      <c r="U54" s="16"/>
      <c r="V54" s="16"/>
      <c r="W54" s="19"/>
      <c r="X54" s="19"/>
      <c r="Y54" s="19"/>
      <c r="Z54" s="16"/>
      <c r="AA54" s="13"/>
      <c r="AB54" s="13"/>
      <c r="AC54" s="13"/>
      <c r="AD54" s="13"/>
      <c r="AE54" s="13"/>
      <c r="AF54" s="13"/>
      <c r="AG54" s="21">
        <f t="shared" si="0"/>
        <v>0</v>
      </c>
      <c r="AH54" s="17"/>
      <c r="AI54" s="142"/>
      <c r="AJ54" s="142"/>
    </row>
    <row r="55" spans="2:36">
      <c r="B55" s="22"/>
      <c r="C55" s="22"/>
      <c r="D55" s="22"/>
      <c r="E55" s="22"/>
      <c r="F55" s="22"/>
      <c r="G55" s="22"/>
      <c r="H55" s="12"/>
      <c r="I55" s="12"/>
      <c r="J55" s="12"/>
      <c r="K55" s="12"/>
      <c r="L55" s="12"/>
      <c r="M55" s="12"/>
      <c r="N55" s="12"/>
      <c r="O55" s="15"/>
      <c r="P55" s="14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3"/>
      <c r="AB55" s="13"/>
      <c r="AC55" s="13"/>
      <c r="AD55" s="13"/>
      <c r="AE55" s="13"/>
      <c r="AF55" s="13"/>
      <c r="AG55" s="21">
        <f t="shared" si="0"/>
        <v>0</v>
      </c>
      <c r="AH55" s="17"/>
      <c r="AI55" s="143"/>
      <c r="AJ55" s="143"/>
    </row>
    <row r="56" spans="2:36">
      <c r="B56" s="22"/>
      <c r="C56" s="22"/>
      <c r="D56" s="22"/>
      <c r="E56" s="22"/>
      <c r="F56" s="22"/>
      <c r="G56" s="22"/>
      <c r="H56" s="12"/>
      <c r="I56" s="12"/>
      <c r="J56" s="12"/>
      <c r="K56" s="12"/>
      <c r="L56" s="12"/>
      <c r="M56" s="12"/>
      <c r="N56" s="12"/>
      <c r="O56" s="15"/>
      <c r="P56" s="14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3"/>
      <c r="AB56" s="13"/>
      <c r="AC56" s="13"/>
      <c r="AD56" s="13"/>
      <c r="AE56" s="13"/>
      <c r="AF56" s="13"/>
      <c r="AG56" s="21">
        <f t="shared" si="0"/>
        <v>0</v>
      </c>
      <c r="AH56" s="17"/>
      <c r="AI56" s="143"/>
      <c r="AJ56" s="143"/>
    </row>
    <row r="57" spans="2:36">
      <c r="B57" s="22"/>
      <c r="C57" s="22"/>
      <c r="D57" s="22"/>
      <c r="E57" s="22"/>
      <c r="F57" s="22"/>
      <c r="G57" s="22"/>
      <c r="H57" s="12"/>
      <c r="I57" s="12"/>
      <c r="J57" s="12"/>
      <c r="K57" s="12"/>
      <c r="L57" s="12"/>
      <c r="M57" s="12"/>
      <c r="N57" s="12"/>
      <c r="O57" s="15"/>
      <c r="P57" s="14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3"/>
      <c r="AB57" s="13"/>
      <c r="AC57" s="13"/>
      <c r="AD57" s="13"/>
      <c r="AE57" s="13"/>
      <c r="AF57" s="13"/>
      <c r="AG57" s="21">
        <f t="shared" si="0"/>
        <v>0</v>
      </c>
      <c r="AH57" s="17"/>
      <c r="AI57" s="144"/>
      <c r="AJ57" s="144"/>
    </row>
    <row r="58" spans="2:36">
      <c r="B58" s="22"/>
      <c r="C58" s="22"/>
      <c r="D58" s="22"/>
      <c r="E58" s="22"/>
      <c r="F58" s="22"/>
      <c r="G58" s="22"/>
      <c r="H58" s="12"/>
      <c r="I58" s="12"/>
      <c r="J58" s="12"/>
      <c r="K58" s="12"/>
      <c r="L58" s="12"/>
      <c r="M58" s="12"/>
      <c r="N58" s="12"/>
      <c r="O58" s="15"/>
      <c r="P58" s="14"/>
      <c r="Q58" s="16"/>
      <c r="R58" s="16"/>
      <c r="S58" s="16"/>
      <c r="T58" s="16"/>
      <c r="U58" s="16"/>
      <c r="V58" s="16"/>
      <c r="W58" s="19"/>
      <c r="X58" s="19"/>
      <c r="Y58" s="19"/>
      <c r="Z58" s="16"/>
      <c r="AA58" s="13"/>
      <c r="AB58" s="13"/>
      <c r="AC58" s="13"/>
      <c r="AD58" s="13"/>
      <c r="AE58" s="13"/>
      <c r="AF58" s="13"/>
      <c r="AG58" s="21">
        <f t="shared" si="0"/>
        <v>0</v>
      </c>
      <c r="AH58" s="17"/>
      <c r="AI58" s="142"/>
      <c r="AJ58" s="142"/>
    </row>
    <row r="59" spans="2:36">
      <c r="B59" s="22"/>
      <c r="C59" s="22"/>
      <c r="D59" s="22"/>
      <c r="E59" s="22"/>
      <c r="F59" s="22"/>
      <c r="G59" s="22"/>
      <c r="H59" s="12"/>
      <c r="I59" s="12"/>
      <c r="J59" s="12"/>
      <c r="K59" s="12"/>
      <c r="L59" s="12"/>
      <c r="M59" s="12"/>
      <c r="N59" s="12"/>
      <c r="O59" s="15"/>
      <c r="P59" s="14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3"/>
      <c r="AB59" s="13"/>
      <c r="AC59" s="13"/>
      <c r="AD59" s="13"/>
      <c r="AE59" s="13"/>
      <c r="AF59" s="13"/>
      <c r="AG59" s="21">
        <f t="shared" si="0"/>
        <v>0</v>
      </c>
      <c r="AH59" s="17"/>
      <c r="AI59" s="143"/>
      <c r="AJ59" s="143"/>
    </row>
    <row r="60" spans="2:36">
      <c r="B60" s="22"/>
      <c r="C60" s="22"/>
      <c r="D60" s="22"/>
      <c r="E60" s="22"/>
      <c r="F60" s="22"/>
      <c r="G60" s="22"/>
      <c r="H60" s="12"/>
      <c r="I60" s="12"/>
      <c r="J60" s="12"/>
      <c r="K60" s="12"/>
      <c r="L60" s="12"/>
      <c r="M60" s="12"/>
      <c r="N60" s="12"/>
      <c r="O60" s="15"/>
      <c r="P60" s="14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3"/>
      <c r="AB60" s="13"/>
      <c r="AC60" s="13"/>
      <c r="AD60" s="13"/>
      <c r="AE60" s="13"/>
      <c r="AF60" s="13"/>
      <c r="AG60" s="21">
        <f t="shared" si="0"/>
        <v>0</v>
      </c>
      <c r="AH60" s="17"/>
      <c r="AI60" s="143"/>
      <c r="AJ60" s="143"/>
    </row>
    <row r="61" spans="2:36">
      <c r="B61" s="22"/>
      <c r="C61" s="22"/>
      <c r="D61" s="22"/>
      <c r="E61" s="22"/>
      <c r="F61" s="22"/>
      <c r="G61" s="22"/>
      <c r="H61" s="12"/>
      <c r="I61" s="12"/>
      <c r="J61" s="12"/>
      <c r="K61" s="12"/>
      <c r="L61" s="12"/>
      <c r="M61" s="12"/>
      <c r="N61" s="12"/>
      <c r="O61" s="15"/>
      <c r="P61" s="14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3"/>
      <c r="AB61" s="13"/>
      <c r="AC61" s="13"/>
      <c r="AD61" s="13"/>
      <c r="AE61" s="13"/>
      <c r="AF61" s="13"/>
      <c r="AG61" s="21">
        <f t="shared" si="0"/>
        <v>0</v>
      </c>
      <c r="AH61" s="17"/>
      <c r="AI61" s="144"/>
      <c r="AJ61" s="144"/>
    </row>
  </sheetData>
  <mergeCells count="45">
    <mergeCell ref="M8:Q8"/>
    <mergeCell ref="A2:D4"/>
    <mergeCell ref="B6:L6"/>
    <mergeCell ref="M6:AJ6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AI10:AI13"/>
    <mergeCell ref="AJ10:AJ13"/>
    <mergeCell ref="AI14:AI17"/>
    <mergeCell ref="AJ14:AJ17"/>
    <mergeCell ref="R8:V8"/>
    <mergeCell ref="W8:AA8"/>
    <mergeCell ref="AB8:AF8"/>
    <mergeCell ref="AG8:AJ8"/>
    <mergeCell ref="AJ26:AJ29"/>
    <mergeCell ref="AI30:AI33"/>
    <mergeCell ref="AJ30:AJ33"/>
    <mergeCell ref="AI18:AI21"/>
    <mergeCell ref="AJ18:AJ21"/>
    <mergeCell ref="AI22:AI25"/>
    <mergeCell ref="AJ22:AJ25"/>
    <mergeCell ref="AI58:AI61"/>
    <mergeCell ref="AJ58:AJ61"/>
    <mergeCell ref="L8:L9"/>
    <mergeCell ref="AI50:AI53"/>
    <mergeCell ref="AJ50:AJ53"/>
    <mergeCell ref="AI54:AI57"/>
    <mergeCell ref="AJ54:AJ57"/>
    <mergeCell ref="AI42:AI45"/>
    <mergeCell ref="AJ42:AJ45"/>
    <mergeCell ref="AI46:AI49"/>
    <mergeCell ref="AJ46:AJ49"/>
    <mergeCell ref="AI34:AI37"/>
    <mergeCell ref="AJ34:AJ37"/>
    <mergeCell ref="AI38:AI41"/>
    <mergeCell ref="AJ38:AJ41"/>
    <mergeCell ref="AI26:AI29"/>
  </mergeCells>
  <pageMargins left="0.39370078740157483" right="0.39370078740157483" top="0.39370078740157483" bottom="0.39370078740157483" header="0" footer="0"/>
  <pageSetup scale="46" orientation="landscape" r:id="rId1"/>
  <colBreaks count="1" manualBreakCount="1"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PORTADA</vt:lpstr>
      <vt:lpstr>FORMULACION 2023</vt:lpstr>
      <vt:lpstr>SEGUIMIENTO</vt:lpstr>
      <vt:lpstr>'FORMULACION 2023'!Área_de_impresión</vt:lpstr>
      <vt:lpstr>PORTADA!Área_de_impresión</vt:lpstr>
      <vt:lpstr>SEGUIMIENTO!Área_de_impresión</vt:lpstr>
      <vt:lpstr>'FORMULACION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Rocio Gomez Gamba</dc:creator>
  <cp:lastModifiedBy>EMINSON CHAVEZ  VERGARA</cp:lastModifiedBy>
  <cp:lastPrinted>2022-06-08T20:36:55Z</cp:lastPrinted>
  <dcterms:created xsi:type="dcterms:W3CDTF">2019-01-29T13:29:48Z</dcterms:created>
  <dcterms:modified xsi:type="dcterms:W3CDTF">2024-01-16T22:41:15Z</dcterms:modified>
</cp:coreProperties>
</file>