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arrera\Documentos\RiesgosAnticorrucion\iIdenYValoracionriesgos\Nueva carpeta\"/>
    </mc:Choice>
  </mc:AlternateContent>
  <bookViews>
    <workbookView xWindow="0" yWindow="0" windowWidth="24000" windowHeight="9135" activeTab="1"/>
  </bookViews>
  <sheets>
    <sheet name="ArchivoBasico" sheetId="2" r:id="rId1"/>
    <sheet name="RiesgoPropuesto1" sheetId="4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4" l="1"/>
  <c r="F62" i="4"/>
  <c r="F63" i="4"/>
  <c r="G111" i="4"/>
  <c r="G112" i="4"/>
  <c r="G113" i="4"/>
  <c r="G114" i="4"/>
  <c r="G115" i="4"/>
  <c r="G116" i="4"/>
  <c r="G117" i="4"/>
  <c r="G119" i="4"/>
  <c r="G125" i="4"/>
  <c r="F45" i="4"/>
  <c r="F46" i="4"/>
  <c r="G126" i="4"/>
  <c r="B135" i="4"/>
  <c r="G110" i="4"/>
  <c r="F64" i="4"/>
  <c r="F47" i="4"/>
  <c r="F66" i="4"/>
  <c r="F67" i="4"/>
  <c r="B71" i="4"/>
  <c r="G45" i="4"/>
  <c r="F44" i="2"/>
  <c r="F45" i="2"/>
  <c r="F46" i="2"/>
  <c r="F61" i="2"/>
  <c r="F63" i="2"/>
  <c r="F65" i="2"/>
  <c r="F66" i="2"/>
  <c r="B70" i="2"/>
  <c r="F62" i="2"/>
  <c r="G110" i="2"/>
  <c r="G111" i="2"/>
  <c r="G112" i="2"/>
  <c r="G113" i="2"/>
  <c r="G114" i="2"/>
  <c r="G115" i="2"/>
  <c r="G116" i="2"/>
  <c r="G118" i="2"/>
  <c r="G124" i="2"/>
  <c r="G125" i="2"/>
  <c r="G127" i="2"/>
  <c r="B134" i="2"/>
  <c r="G109" i="2"/>
  <c r="G44" i="2"/>
</calcChain>
</file>

<file path=xl/sharedStrings.xml><?xml version="1.0" encoding="utf-8"?>
<sst xmlns="http://schemas.openxmlformats.org/spreadsheetml/2006/main" count="428" uniqueCount="131">
  <si>
    <t>ITEM</t>
  </si>
  <si>
    <t>Marcar una   "X", a la respuesta de cada pregunta, no modificar los campos sombreados.</t>
  </si>
  <si>
    <t xml:space="preserve"> </t>
  </si>
  <si>
    <t>Respuesta</t>
  </si>
  <si>
    <t>Si</t>
  </si>
  <si>
    <t xml:space="preserve"> No</t>
  </si>
  <si>
    <t>¿Afectar al grupo de funcionarios del proceso?</t>
  </si>
  <si>
    <t>¿Afectar el cumplimiento de metas y objetivos de la dependencia?</t>
  </si>
  <si>
    <t>¿Afectar el cumplimiento de misión de la Entidad?</t>
  </si>
  <si>
    <t xml:space="preserve"> ¿Afectar el cumplimiento de la misión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</si>
  <si>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</si>
  <si>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</si>
  <si>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</si>
  <si>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 xml:space="preserve"> ¿Dar lugar al detrimento de calidad de vida de la comunidad por la pérdida del bien o servicios o los recursos públicos?</t>
  </si>
  <si>
    <t>¿Generar pérdida de información de la Entidad?</t>
  </si>
  <si>
    <t>¿Generar intervención de los órganos de control, de la Fiscalía,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</si>
  <si>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</si>
  <si>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</si>
  <si>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</si>
  <si>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</si>
  <si>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</si>
  <si>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</si>
  <si>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</si>
  <si>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</si>
  <si>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 xml:space="preserve">Total preguntas </t>
  </si>
  <si>
    <t xml:space="preserve">Clasificación del riesgo </t>
  </si>
  <si>
    <t>Puntaje</t>
  </si>
  <si>
    <t>¿No se ha presentado en los últimos  5 años ?</t>
  </si>
  <si>
    <t>¿Se presentó una vez en los últimos 2 años?</t>
  </si>
  <si>
    <t>¿Se presentó una vez en el  último  año?</t>
  </si>
  <si>
    <t>¿Se ha presentado  más de una vez al año?</t>
  </si>
  <si>
    <t>Total  Porbabilidad</t>
  </si>
  <si>
    <t>PROBABILIDAD</t>
  </si>
  <si>
    <t>PUNTAJE</t>
  </si>
  <si>
    <t>ZONA DE RIESGOS DE CORRUPCION</t>
  </si>
  <si>
    <t>Casi Seguro</t>
  </si>
  <si>
    <t>Probable</t>
  </si>
  <si>
    <t>Posible</t>
  </si>
  <si>
    <t>Improbable</t>
  </si>
  <si>
    <t>Rara Vez</t>
  </si>
  <si>
    <t>Moderada</t>
  </si>
  <si>
    <t>Alta</t>
  </si>
  <si>
    <t>Extrema</t>
  </si>
  <si>
    <t>Baja</t>
  </si>
  <si>
    <t>Impacto</t>
  </si>
  <si>
    <t>Moderado</t>
  </si>
  <si>
    <t>EL RIESGO SE HA PRESENTADO EN LA ENTIDAD</t>
  </si>
  <si>
    <t>SI EL RIESGO SE MATERIALIZA EN LA ENTIDAD?</t>
  </si>
  <si>
    <t>RESULTADO DE LA CALIFICACION DEL RIESGO</t>
  </si>
  <si>
    <t>ZONA DE RIESGO</t>
  </si>
  <si>
    <t>Seccione con un "X" las veces que se ha materializado el riesgo en la entidad en la descrita a continuación.  Realice una sola selección en la casilla "si"</t>
  </si>
  <si>
    <t>TRATAMIENTO DEL RIESGO DE ACUERDO A LA ZONA DE RIESGO</t>
  </si>
  <si>
    <t xml:space="preserve">TRATAMIENTO DE ACUERDO CON LA ZONA DE RIESGO </t>
  </si>
  <si>
    <t>ZONA DE RIESGO BAJA</t>
  </si>
  <si>
    <t>ZONA DE RIESGO MODERADA</t>
  </si>
  <si>
    <t>ZONA DE RIESGO ALTA</t>
  </si>
  <si>
    <t>ZONA DE RIESGO EXTREMA</t>
  </si>
  <si>
    <t xml:space="preserve">Se encuenta en un nivel que se puede  elimar o reducir facilmente con los controles </t>
  </si>
  <si>
    <t>Deben tomarse medidas para  llevar el riesgo a la zona baja o eliminarse</t>
  </si>
  <si>
    <t>Deben tomarse medidas para  llevar el riesgo a la zona moderada, baja o eliminarse</t>
  </si>
  <si>
    <t>Requiere un tratamiento prioritario y se deben implementar controles orientados a reducir la probabilidad de ocurrencia o a disminuir el impacto de sus efectos</t>
  </si>
  <si>
    <t>RESULTADOS DE LA CALIFICACION DE RIESGO INHERENTE</t>
  </si>
  <si>
    <t>Se debe evaluar  si  existen controles  en el proceso  que  esten encaminados a reducir la probabilidad de ocurrencia   y el impacto  causados por los eventos.</t>
  </si>
  <si>
    <t>CAUSA :</t>
  </si>
  <si>
    <t>RIESGO :</t>
  </si>
  <si>
    <t>CONSECUENCIA:</t>
  </si>
  <si>
    <t>COMPONENTE:</t>
  </si>
  <si>
    <t>PROCESO:</t>
  </si>
  <si>
    <t>ASPECTOS A EVALUAR DEL CONTROL</t>
  </si>
  <si>
    <t>EVALUACIÓN DEL CONTROL</t>
  </si>
  <si>
    <t>Cual es la naturaleza del control</t>
  </si>
  <si>
    <t>Naturaleza del control</t>
  </si>
  <si>
    <t>Preventivo</t>
  </si>
  <si>
    <t>Detectivo</t>
  </si>
  <si>
    <t>Correctivo</t>
  </si>
  <si>
    <t>¿Existen manuales, instructivos o procedimientos para el manejodel control?</t>
  </si>
  <si>
    <t>¿Está(n) definido(s) el(los) responsable(s) de la
ejecución del control y del seguimiento?</t>
  </si>
  <si>
    <t>¿El control es manual o  automático?</t>
  </si>
  <si>
    <t>Tipo de control</t>
  </si>
  <si>
    <t>Manual</t>
  </si>
  <si>
    <t>Automático</t>
  </si>
  <si>
    <t>¿La frecuencia de ejecución del control y seguimiento es adecuada?</t>
  </si>
  <si>
    <t>¿Se cuenta con evidencias de la ejecución y seguimiento del control?</t>
  </si>
  <si>
    <t>En el tiempo que lleva la herramienta ha demostrado ser efectiva?</t>
  </si>
  <si>
    <t>Sí</t>
  </si>
  <si>
    <t>No</t>
  </si>
  <si>
    <t>Puntaje del control</t>
  </si>
  <si>
    <t>DESCRIPCIÓN DEL CONTROL</t>
  </si>
  <si>
    <t>EVALUACIÓN</t>
  </si>
  <si>
    <t>De 0 a 50</t>
  </si>
  <si>
    <t>Calificación de los controles</t>
  </si>
  <si>
    <t xml:space="preserve">Puntaje a disminuir </t>
  </si>
  <si>
    <t>De 51 a 75</t>
  </si>
  <si>
    <t>De 76 a 100</t>
  </si>
  <si>
    <t>Calificación del control</t>
  </si>
  <si>
    <t xml:space="preserve">Puntaje </t>
  </si>
  <si>
    <t>Probabilidades</t>
  </si>
  <si>
    <t>Mayor</t>
  </si>
  <si>
    <t>Catastrófico</t>
  </si>
  <si>
    <t>IMPACTO</t>
  </si>
  <si>
    <t>ZONA DE RIESGO INHERENTE</t>
  </si>
  <si>
    <t xml:space="preserve">INFORMACION PARA  EL CALCULO DEL RIESGO INHERENTE </t>
  </si>
  <si>
    <t>IDENTIFICACIÓN Y VALORACIÓN DE LOS  RIESGOS DE CORRUPCIÓN</t>
  </si>
  <si>
    <t>PROPUESTA DE PLANEACIÓN</t>
  </si>
  <si>
    <t xml:space="preserve">DESCRIPCIÓN DEL LA ACCION: </t>
  </si>
  <si>
    <t>FECHA DE EJECUCION:</t>
  </si>
  <si>
    <t>REGISTRO:</t>
  </si>
  <si>
    <t>VALORACIÓN DEL IMPACTO</t>
  </si>
  <si>
    <t>VALORACIÓN DE PROBABILIDAD</t>
  </si>
  <si>
    <t>PASO 5 de 6: TRATAMIENTO DEL RIESGO DE ACUERDO A LA ZONA DE RIESGO RESIDUAL</t>
  </si>
  <si>
    <t>PASO 6 DE 6: ACCIONES ASOCIADAS ALCONTROL DE RIESGOS DE CONTRUCCIÓN</t>
  </si>
  <si>
    <t>Formule acciones para  gestionar el riesgo, de acuerdo  con el  tratamiento  a realizar en base a la zona de riesgo inherente.</t>
  </si>
  <si>
    <t>Descripción</t>
  </si>
  <si>
    <t>Título</t>
  </si>
  <si>
    <t>LISTA DE DATOS - FAVOR NO MODIFICAR NI BORRAR</t>
  </si>
  <si>
    <t>PASO 3 de 6 : EVALUAR LOS CONTROLES DE RIESGOS DE CORRUPCIÓN</t>
  </si>
  <si>
    <t>PASO 4 DE 6 : CALCULO DEL RIESGO RESIDUAL</t>
  </si>
  <si>
    <t>Paso 1 de 6: IDENTIFICACIÓN DEL RIESGO DE CORRUPCIÓN</t>
  </si>
  <si>
    <t>Paso 2 de 6: VALORACIÓN DEL RIESGO</t>
  </si>
  <si>
    <t xml:space="preserve"> Iniciativas Adicionales (Código de Ética)
</t>
  </si>
  <si>
    <t xml:space="preserve">  Verificación y Mejoramiento Continuo</t>
  </si>
  <si>
    <t xml:space="preserve">Diferencia entre los principios éticos de los funcionarios y  los principios éticos  de  la entidad.
 </t>
  </si>
  <si>
    <t xml:space="preserve">Sanciones penales, administrativas y/fiscales
Detrimento patrimonial.
Pérdida de credibilidad de la entidad
 </t>
  </si>
  <si>
    <t>OBJETIVO:</t>
  </si>
  <si>
    <t>Brindar acompañamiento a los diferentes procesos de la Entidad con el fin de fomentar el autocontrol y determinar oportunidades de mejoramiento continuo a partir de las evaluaciones, auditorías internas y seguimientos.</t>
  </si>
  <si>
    <t xml:space="preserve">Alterar los resultados obtenidos del ejercicio de auditorías internas en beneficio propio y de un tercero.
</t>
  </si>
  <si>
    <t>X</t>
  </si>
  <si>
    <t xml:space="preserve">Selección de personal idoneo
Aplicación de los procesos y procedimientos establecidos
Entrega de informes periodicos </t>
  </si>
  <si>
    <t>Realización de auditorias periodicas
Entrega de informes periodicos
Publicación de planes de mejora e informes en página web</t>
  </si>
  <si>
    <t>ENE-DIC</t>
  </si>
  <si>
    <t>Informes
Actas
Publicación en página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</si>
</sst>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6"/>
      <color rgb="FFC00000"/>
      <name val="Trebuchet MS"/>
      <family val="2"/>
    </font>
    <font>
      <b/>
      <sz val="11"/>
      <color theme="2" tint="-0.499984740745262"/>
      <name val="Trebuchet MS"/>
      <family val="2"/>
    </font>
    <font>
      <sz val="11"/>
      <color theme="2" tint="-0.499984740745262"/>
      <name val="Trebuchet MS"/>
      <family val="2"/>
    </font>
    <font>
      <b/>
      <sz val="12"/>
      <color theme="2" tint="-0.499984740745262"/>
      <name val="Trebuchet MS"/>
      <family val="2"/>
    </font>
    <font>
      <sz val="12"/>
      <color theme="2" tint="-0.499984740745262"/>
      <name val="Trebuchet MS"/>
      <family val="2"/>
    </font>
    <font>
      <b/>
      <sz val="11"/>
      <color theme="0" tint="-0.34998626667073579"/>
      <name val="Trebuchet MS"/>
      <family val="2"/>
    </font>
    <font>
      <b/>
      <sz val="18"/>
      <color theme="2" tint="-0.499984740745262"/>
      <name val="Trebuchet MS"/>
      <family val="2"/>
    </font>
    <font>
      <b/>
      <sz val="11"/>
      <color rgb="FF002060"/>
      <name val="Trebuchet MS"/>
      <family val="2"/>
    </font>
    <font>
      <b/>
      <sz val="11"/>
      <color rgb="FFC00000"/>
      <name val="Trebuchet MS"/>
      <family val="2"/>
    </font>
    <font>
      <b/>
      <sz val="12"/>
      <color theme="8" tint="-0.249977111117893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</cellStyleXfs>
  <cellXfs count="281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/>
    <xf numFmtId="0" fontId="5" fillId="0" borderId="10" xfId="0" applyFont="1" applyBorder="1" applyAlignment="1">
      <alignment horizontal="center" vertical="top"/>
    </xf>
    <xf numFmtId="0" fontId="5" fillId="0" borderId="11" xfId="0" applyFont="1" applyBorder="1"/>
    <xf numFmtId="0" fontId="5" fillId="0" borderId="13" xfId="0" applyFont="1" applyBorder="1" applyAlignment="1">
      <alignment horizontal="center" vertical="top"/>
    </xf>
    <xf numFmtId="0" fontId="5" fillId="0" borderId="5" xfId="0" applyFont="1" applyBorder="1"/>
    <xf numFmtId="0" fontId="5" fillId="0" borderId="14" xfId="0" applyFont="1" applyBorder="1" applyAlignment="1">
      <alignment horizontal="center" vertical="top"/>
    </xf>
    <xf numFmtId="0" fontId="6" fillId="6" borderId="8" xfId="0" applyFont="1" applyFill="1" applyBorder="1"/>
    <xf numFmtId="0" fontId="6" fillId="6" borderId="9" xfId="0" applyFont="1" applyFill="1" applyBorder="1"/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18" xfId="0" applyFont="1" applyBorder="1" applyAlignment="1"/>
    <xf numFmtId="0" fontId="5" fillId="0" borderId="26" xfId="0" applyFont="1" applyBorder="1" applyAlignment="1"/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2" fillId="8" borderId="37" xfId="0" applyFont="1" applyFill="1" applyBorder="1" applyAlignment="1">
      <alignment horizontal="center" vertical="center"/>
    </xf>
    <xf numFmtId="0" fontId="12" fillId="8" borderId="38" xfId="0" applyFont="1" applyFill="1" applyBorder="1" applyAlignment="1">
      <alignment horizontal="center" vertical="center"/>
    </xf>
    <xf numFmtId="0" fontId="12" fillId="9" borderId="32" xfId="3" applyFont="1" applyFill="1" applyBorder="1" applyAlignment="1">
      <alignment horizontal="center" vertical="center"/>
    </xf>
    <xf numFmtId="0" fontId="12" fillId="10" borderId="32" xfId="2" applyFont="1" applyFill="1" applyBorder="1" applyAlignment="1">
      <alignment horizontal="center" vertical="center"/>
    </xf>
    <xf numFmtId="0" fontId="12" fillId="9" borderId="29" xfId="3" applyFont="1" applyFill="1" applyBorder="1" applyAlignment="1">
      <alignment horizontal="center" vertical="center"/>
    </xf>
    <xf numFmtId="0" fontId="12" fillId="10" borderId="29" xfId="2" applyFont="1" applyFill="1" applyBorder="1" applyAlignment="1">
      <alignment horizontal="center" vertical="center"/>
    </xf>
    <xf numFmtId="0" fontId="12" fillId="9" borderId="8" xfId="3" applyFont="1" applyFill="1" applyBorder="1" applyAlignment="1">
      <alignment horizontal="center" vertical="center"/>
    </xf>
    <xf numFmtId="0" fontId="12" fillId="10" borderId="8" xfId="2" applyFont="1" applyFill="1" applyBorder="1" applyAlignment="1">
      <alignment horizontal="center" vertical="center"/>
    </xf>
    <xf numFmtId="0" fontId="12" fillId="5" borderId="29" xfId="4" applyFont="1" applyBorder="1" applyAlignment="1">
      <alignment horizontal="center" vertical="center"/>
    </xf>
    <xf numFmtId="0" fontId="12" fillId="5" borderId="8" xfId="4" applyFont="1" applyBorder="1" applyAlignment="1">
      <alignment horizontal="center" vertical="center"/>
    </xf>
    <xf numFmtId="0" fontId="12" fillId="5" borderId="32" xfId="4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3" fillId="0" borderId="0" xfId="0" applyFont="1"/>
    <xf numFmtId="0" fontId="12" fillId="5" borderId="2" xfId="4" applyFont="1" applyBorder="1" applyAlignment="1">
      <alignment horizontal="center" vertical="center" wrapText="1"/>
    </xf>
    <xf numFmtId="0" fontId="12" fillId="9" borderId="7" xfId="3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wrapText="1"/>
    </xf>
    <xf numFmtId="0" fontId="10" fillId="11" borderId="43" xfId="0" applyFont="1" applyFill="1" applyBorder="1" applyAlignment="1">
      <alignment horizontal="center" wrapText="1"/>
    </xf>
    <xf numFmtId="0" fontId="5" fillId="0" borderId="71" xfId="0" applyFont="1" applyBorder="1"/>
    <xf numFmtId="0" fontId="5" fillId="0" borderId="11" xfId="0" applyFont="1" applyBorder="1" applyAlignment="1"/>
    <xf numFmtId="0" fontId="12" fillId="5" borderId="39" xfId="4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2" fillId="0" borderId="45" xfId="0" applyFont="1" applyBorder="1" applyAlignment="1">
      <alignment horizontal="center" vertical="center"/>
    </xf>
    <xf numFmtId="0" fontId="10" fillId="10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7" borderId="0" xfId="0" applyFont="1" applyFill="1"/>
    <xf numFmtId="0" fontId="7" fillId="7" borderId="0" xfId="0" applyFont="1" applyFill="1" applyBorder="1" applyAlignment="1">
      <alignment horizontal="center"/>
    </xf>
    <xf numFmtId="0" fontId="6" fillId="15" borderId="81" xfId="0" applyFont="1" applyFill="1" applyBorder="1" applyAlignment="1">
      <alignment horizontal="center"/>
    </xf>
    <xf numFmtId="0" fontId="7" fillId="13" borderId="8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wrapText="1"/>
    </xf>
    <xf numFmtId="0" fontId="10" fillId="0" borderId="7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6" fillId="6" borderId="17" xfId="0" applyFont="1" applyFill="1" applyBorder="1"/>
    <xf numFmtId="0" fontId="6" fillId="6" borderId="26" xfId="0" applyFont="1" applyFill="1" applyBorder="1"/>
    <xf numFmtId="0" fontId="5" fillId="6" borderId="0" xfId="0" applyFont="1" applyFill="1" applyBorder="1"/>
    <xf numFmtId="0" fontId="6" fillId="6" borderId="25" xfId="0" applyFont="1" applyFill="1" applyBorder="1"/>
    <xf numFmtId="0" fontId="6" fillId="6" borderId="27" xfId="0" applyFont="1" applyFill="1" applyBorder="1"/>
    <xf numFmtId="0" fontId="5" fillId="6" borderId="68" xfId="0" applyFont="1" applyFill="1" applyBorder="1"/>
    <xf numFmtId="0" fontId="6" fillId="6" borderId="36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14" borderId="0" xfId="0" applyFont="1" applyFill="1"/>
    <xf numFmtId="0" fontId="7" fillId="14" borderId="8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 vertical="top"/>
    </xf>
    <xf numFmtId="0" fontId="5" fillId="17" borderId="3" xfId="0" applyFont="1" applyFill="1" applyBorder="1" applyAlignment="1">
      <alignment horizontal="center" vertical="top"/>
    </xf>
    <xf numFmtId="0" fontId="6" fillId="17" borderId="5" xfId="0" applyFont="1" applyFill="1" applyBorder="1" applyAlignment="1">
      <alignment horizontal="center"/>
    </xf>
    <xf numFmtId="0" fontId="6" fillId="17" borderId="6" xfId="0" applyFont="1" applyFill="1" applyBorder="1" applyAlignment="1">
      <alignment horizontal="center"/>
    </xf>
    <xf numFmtId="0" fontId="6" fillId="17" borderId="34" xfId="0" applyFont="1" applyFill="1" applyBorder="1" applyAlignment="1"/>
    <xf numFmtId="0" fontId="6" fillId="17" borderId="70" xfId="0" applyFont="1" applyFill="1" applyBorder="1" applyAlignment="1"/>
    <xf numFmtId="0" fontId="6" fillId="17" borderId="8" xfId="0" applyFont="1" applyFill="1" applyBorder="1"/>
    <xf numFmtId="0" fontId="6" fillId="17" borderId="8" xfId="0" applyFont="1" applyFill="1" applyBorder="1" applyAlignment="1">
      <alignment horizontal="center" vertical="center"/>
    </xf>
    <xf numFmtId="0" fontId="6" fillId="14" borderId="11" xfId="0" applyFont="1" applyFill="1" applyBorder="1"/>
    <xf numFmtId="0" fontId="6" fillId="14" borderId="11" xfId="0" applyFont="1" applyFill="1" applyBorder="1" applyAlignment="1">
      <alignment wrapText="1"/>
    </xf>
    <xf numFmtId="0" fontId="6" fillId="14" borderId="11" xfId="0" applyFont="1" applyFill="1" applyBorder="1" applyAlignment="1">
      <alignment horizontal="center"/>
    </xf>
    <xf numFmtId="0" fontId="6" fillId="14" borderId="29" xfId="0" applyFont="1" applyFill="1" applyBorder="1"/>
    <xf numFmtId="0" fontId="6" fillId="14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4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12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17" borderId="49" xfId="0" applyFont="1" applyFill="1" applyBorder="1" applyAlignment="1">
      <alignment horizontal="center"/>
    </xf>
    <xf numFmtId="0" fontId="6" fillId="17" borderId="50" xfId="0" applyFont="1" applyFill="1" applyBorder="1" applyAlignment="1">
      <alignment horizontal="center"/>
    </xf>
    <xf numFmtId="0" fontId="5" fillId="14" borderId="0" xfId="0" applyFont="1" applyFill="1" applyAlignment="1">
      <alignment horizontal="left" vertical="center"/>
    </xf>
    <xf numFmtId="0" fontId="6" fillId="14" borderId="0" xfId="0" applyFont="1" applyFill="1" applyAlignment="1">
      <alignment horizontal="left" vertical="center" wrapText="1"/>
    </xf>
    <xf numFmtId="0" fontId="5" fillId="14" borderId="0" xfId="0" applyFont="1" applyFill="1" applyAlignment="1">
      <alignment horizontal="left" vertical="center" wrapText="1"/>
    </xf>
    <xf numFmtId="0" fontId="5" fillId="14" borderId="0" xfId="0" applyFont="1" applyFill="1" applyAlignment="1">
      <alignment horizontal="left" vertical="top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6" fillId="0" borderId="74" xfId="0" applyFont="1" applyBorder="1" applyAlignment="1">
      <alignment horizontal="center" vertical="top"/>
    </xf>
    <xf numFmtId="0" fontId="6" fillId="6" borderId="27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65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11" borderId="28" xfId="1" applyFont="1" applyFill="1" applyBorder="1" applyAlignment="1">
      <alignment horizontal="center" vertical="center"/>
    </xf>
    <xf numFmtId="0" fontId="12" fillId="11" borderId="41" xfId="1" applyFont="1" applyFill="1" applyBorder="1" applyAlignment="1">
      <alignment horizontal="center" vertical="center"/>
    </xf>
    <xf numFmtId="0" fontId="12" fillId="11" borderId="34" xfId="1" applyFont="1" applyFill="1" applyBorder="1" applyAlignment="1">
      <alignment horizontal="center" vertical="center"/>
    </xf>
    <xf numFmtId="0" fontId="12" fillId="11" borderId="61" xfId="1" applyFont="1" applyFill="1" applyBorder="1" applyAlignment="1">
      <alignment horizontal="center" vertical="center"/>
    </xf>
    <xf numFmtId="0" fontId="12" fillId="8" borderId="62" xfId="0" applyFont="1" applyFill="1" applyBorder="1" applyAlignment="1">
      <alignment horizontal="center" vertical="center"/>
    </xf>
    <xf numFmtId="0" fontId="12" fillId="8" borderId="63" xfId="0" applyFont="1" applyFill="1" applyBorder="1" applyAlignment="1">
      <alignment horizontal="center" vertical="center"/>
    </xf>
    <xf numFmtId="0" fontId="12" fillId="8" borderId="6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6" fillId="6" borderId="66" xfId="0" applyFont="1" applyFill="1" applyBorder="1" applyAlignment="1">
      <alignment horizontal="center"/>
    </xf>
    <xf numFmtId="0" fontId="6" fillId="6" borderId="6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0" borderId="75" xfId="0" applyFont="1" applyBorder="1" applyAlignment="1">
      <alignment horizontal="center" vertical="top"/>
    </xf>
    <xf numFmtId="0" fontId="6" fillId="0" borderId="76" xfId="0" applyFont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5" fillId="7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6" borderId="69" xfId="0" applyFont="1" applyFill="1" applyBorder="1" applyAlignment="1">
      <alignment horizontal="center"/>
    </xf>
    <xf numFmtId="0" fontId="6" fillId="17" borderId="51" xfId="0" applyFont="1" applyFill="1" applyBorder="1" applyAlignment="1">
      <alignment horizontal="center" vertical="center"/>
    </xf>
    <xf numFmtId="0" fontId="6" fillId="17" borderId="52" xfId="0" applyFont="1" applyFill="1" applyBorder="1" applyAlignment="1">
      <alignment horizontal="center" vertical="center"/>
    </xf>
    <xf numFmtId="0" fontId="6" fillId="17" borderId="53" xfId="0" applyFont="1" applyFill="1" applyBorder="1" applyAlignment="1">
      <alignment horizontal="center" vertical="center"/>
    </xf>
    <xf numFmtId="0" fontId="6" fillId="17" borderId="54" xfId="0" applyFont="1" applyFill="1" applyBorder="1" applyAlignment="1">
      <alignment horizontal="center" vertical="center"/>
    </xf>
    <xf numFmtId="0" fontId="6" fillId="17" borderId="55" xfId="0" applyFont="1" applyFill="1" applyBorder="1" applyAlignment="1">
      <alignment horizontal="center" vertical="center"/>
    </xf>
    <xf numFmtId="0" fontId="6" fillId="17" borderId="5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6" borderId="33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7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7" borderId="44" xfId="0" applyFont="1" applyFill="1" applyBorder="1" applyAlignment="1">
      <alignment horizontal="left" vertical="center" wrapText="1"/>
    </xf>
    <xf numFmtId="0" fontId="11" fillId="7" borderId="4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8" borderId="0" xfId="0" applyFont="1" applyFill="1" applyAlignment="1">
      <alignment horizontal="center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11" borderId="33" xfId="1" applyFont="1" applyFill="1" applyBorder="1" applyAlignment="1">
      <alignment horizontal="center" vertical="center"/>
    </xf>
    <xf numFmtId="0" fontId="12" fillId="11" borderId="60" xfId="1" applyFont="1" applyFill="1" applyBorder="1" applyAlignment="1">
      <alignment horizontal="center" vertical="center"/>
    </xf>
    <xf numFmtId="0" fontId="12" fillId="10" borderId="33" xfId="2" applyFont="1" applyFill="1" applyBorder="1" applyAlignment="1">
      <alignment horizontal="center" vertical="center"/>
    </xf>
    <xf numFmtId="0" fontId="12" fillId="10" borderId="60" xfId="2" applyFont="1" applyFill="1" applyBorder="1" applyAlignment="1">
      <alignment horizontal="center" vertical="center"/>
    </xf>
    <xf numFmtId="0" fontId="12" fillId="10" borderId="34" xfId="2" applyFont="1" applyFill="1" applyBorder="1" applyAlignment="1">
      <alignment horizontal="center" vertical="center"/>
    </xf>
    <xf numFmtId="0" fontId="12" fillId="10" borderId="61" xfId="2" applyFont="1" applyFill="1" applyBorder="1" applyAlignment="1">
      <alignment horizontal="center" vertical="center"/>
    </xf>
    <xf numFmtId="0" fontId="12" fillId="9" borderId="33" xfId="3" applyFont="1" applyFill="1" applyBorder="1" applyAlignment="1">
      <alignment horizontal="center" vertical="center"/>
    </xf>
    <xf numFmtId="0" fontId="12" fillId="9" borderId="60" xfId="3" applyFont="1" applyFill="1" applyBorder="1" applyAlignment="1">
      <alignment horizontal="center" vertical="center"/>
    </xf>
    <xf numFmtId="0" fontId="12" fillId="9" borderId="28" xfId="3" applyFont="1" applyFill="1" applyBorder="1" applyAlignment="1">
      <alignment horizontal="center" vertical="center"/>
    </xf>
    <xf numFmtId="0" fontId="12" fillId="9" borderId="41" xfId="3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17" borderId="33" xfId="0" applyFont="1" applyFill="1" applyBorder="1" applyAlignment="1">
      <alignment horizontal="center"/>
    </xf>
    <xf numFmtId="0" fontId="5" fillId="17" borderId="31" xfId="0" applyFont="1" applyFill="1" applyBorder="1" applyAlignment="1">
      <alignment horizontal="center"/>
    </xf>
    <xf numFmtId="0" fontId="5" fillId="17" borderId="30" xfId="0" applyFont="1" applyFill="1" applyBorder="1" applyAlignment="1">
      <alignment horizontal="center"/>
    </xf>
    <xf numFmtId="0" fontId="5" fillId="17" borderId="28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0" fontId="5" fillId="17" borderId="35" xfId="0" applyFont="1" applyFill="1" applyBorder="1" applyAlignment="1">
      <alignment horizontal="center"/>
    </xf>
    <xf numFmtId="0" fontId="5" fillId="17" borderId="54" xfId="0" applyFont="1" applyFill="1" applyBorder="1" applyAlignment="1">
      <alignment horizontal="center"/>
    </xf>
    <xf numFmtId="0" fontId="5" fillId="17" borderId="55" xfId="0" applyFont="1" applyFill="1" applyBorder="1" applyAlignment="1">
      <alignment horizontal="center"/>
    </xf>
    <xf numFmtId="0" fontId="5" fillId="17" borderId="56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6" fillId="6" borderId="68" xfId="0" applyFont="1" applyFill="1" applyBorder="1" applyAlignment="1">
      <alignment horizontal="center"/>
    </xf>
    <xf numFmtId="0" fontId="9" fillId="16" borderId="0" xfId="0" applyFont="1" applyFill="1" applyBorder="1" applyAlignment="1">
      <alignment horizontal="center"/>
    </xf>
    <xf numFmtId="0" fontId="18" fillId="6" borderId="85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18" fillId="6" borderId="86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16" borderId="0" xfId="0" applyFont="1" applyFill="1" applyBorder="1" applyAlignment="1">
      <alignment horizontal="center" wrapText="1"/>
    </xf>
    <xf numFmtId="0" fontId="6" fillId="6" borderId="82" xfId="0" applyFont="1" applyFill="1" applyBorder="1" applyAlignment="1">
      <alignment horizontal="center"/>
    </xf>
    <xf numFmtId="0" fontId="6" fillId="6" borderId="83" xfId="0" applyFont="1" applyFill="1" applyBorder="1" applyAlignment="1">
      <alignment horizontal="center"/>
    </xf>
    <xf numFmtId="0" fontId="6" fillId="6" borderId="79" xfId="0" applyFont="1" applyFill="1" applyBorder="1" applyAlignment="1">
      <alignment horizontal="center"/>
    </xf>
    <xf numFmtId="0" fontId="6" fillId="6" borderId="80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9" fillId="12" borderId="0" xfId="0" applyFont="1" applyFill="1" applyAlignment="1">
      <alignment horizontal="center" wrapText="1"/>
    </xf>
    <xf numFmtId="0" fontId="6" fillId="17" borderId="14" xfId="0" applyFont="1" applyFill="1" applyBorder="1" applyAlignment="1">
      <alignment horizontal="left" vertical="center" wrapText="1"/>
    </xf>
    <xf numFmtId="0" fontId="6" fillId="17" borderId="41" xfId="0" applyFont="1" applyFill="1" applyBorder="1" applyAlignment="1">
      <alignment horizontal="left" vertical="center" wrapText="1"/>
    </xf>
    <xf numFmtId="0" fontId="6" fillId="17" borderId="20" xfId="0" applyFont="1" applyFill="1" applyBorder="1" applyAlignment="1">
      <alignment horizontal="left" vertical="center" wrapText="1"/>
    </xf>
    <xf numFmtId="0" fontId="6" fillId="17" borderId="42" xfId="0" applyFont="1" applyFill="1" applyBorder="1" applyAlignment="1">
      <alignment horizontal="left" vertical="center" wrapText="1"/>
    </xf>
    <xf numFmtId="0" fontId="6" fillId="17" borderId="68" xfId="0" applyFont="1" applyFill="1" applyBorder="1" applyAlignment="1">
      <alignment horizontal="left" vertical="center"/>
    </xf>
    <xf numFmtId="0" fontId="6" fillId="17" borderId="69" xfId="0" applyFont="1" applyFill="1" applyBorder="1" applyAlignment="1">
      <alignment horizontal="left" vertical="center"/>
    </xf>
    <xf numFmtId="0" fontId="6" fillId="17" borderId="67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17" borderId="87" xfId="0" applyFont="1" applyFill="1" applyBorder="1" applyAlignment="1">
      <alignment horizontal="center"/>
    </xf>
    <xf numFmtId="0" fontId="6" fillId="17" borderId="63" xfId="0" applyFont="1" applyFill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5" fillId="14" borderId="88" xfId="0" applyFont="1" applyFill="1" applyBorder="1" applyAlignment="1">
      <alignment horizontal="center"/>
    </xf>
    <xf numFmtId="0" fontId="5" fillId="14" borderId="89" xfId="0" applyFont="1" applyFill="1" applyBorder="1" applyAlignment="1">
      <alignment horizontal="center"/>
    </xf>
    <xf numFmtId="0" fontId="5" fillId="14" borderId="90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5" fillId="14" borderId="41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42" xfId="0" applyFont="1" applyFill="1" applyBorder="1" applyAlignment="1">
      <alignment horizontal="center"/>
    </xf>
    <xf numFmtId="0" fontId="6" fillId="14" borderId="68" xfId="0" applyFont="1" applyFill="1" applyBorder="1" applyAlignment="1">
      <alignment horizontal="center"/>
    </xf>
    <xf numFmtId="0" fontId="6" fillId="14" borderId="69" xfId="0" applyFont="1" applyFill="1" applyBorder="1" applyAlignment="1">
      <alignment horizontal="center"/>
    </xf>
    <xf numFmtId="0" fontId="6" fillId="14" borderId="67" xfId="0" applyFont="1" applyFill="1" applyBorder="1" applyAlignment="1">
      <alignment horizontal="center"/>
    </xf>
    <xf numFmtId="0" fontId="5" fillId="14" borderId="68" xfId="0" applyFont="1" applyFill="1" applyBorder="1" applyAlignment="1">
      <alignment horizontal="center"/>
    </xf>
    <xf numFmtId="0" fontId="5" fillId="14" borderId="69" xfId="0" applyFont="1" applyFill="1" applyBorder="1" applyAlignment="1">
      <alignment horizontal="center"/>
    </xf>
    <xf numFmtId="0" fontId="5" fillId="14" borderId="67" xfId="0" applyFont="1" applyFill="1" applyBorder="1" applyAlignment="1">
      <alignment horizontal="center"/>
    </xf>
    <xf numFmtId="0" fontId="5" fillId="14" borderId="68" xfId="0" applyFont="1" applyFill="1" applyBorder="1" applyAlignment="1">
      <alignment horizontal="center" wrapText="1"/>
    </xf>
    <xf numFmtId="0" fontId="5" fillId="14" borderId="0" xfId="0" applyFont="1" applyFill="1" applyAlignment="1">
      <alignment horizontal="left" wrapText="1"/>
    </xf>
    <xf numFmtId="0" fontId="5" fillId="14" borderId="88" xfId="0" applyFont="1" applyFill="1" applyBorder="1" applyAlignment="1">
      <alignment horizontal="center" wrapText="1"/>
    </xf>
    <xf numFmtId="0" fontId="5" fillId="17" borderId="33" xfId="0" applyFont="1" applyFill="1" applyBorder="1" applyAlignment="1">
      <alignment horizontal="left" wrapText="1"/>
    </xf>
    <xf numFmtId="0" fontId="5" fillId="17" borderId="31" xfId="0" applyFont="1" applyFill="1" applyBorder="1" applyAlignment="1">
      <alignment horizontal="left"/>
    </xf>
    <xf numFmtId="0" fontId="5" fillId="17" borderId="30" xfId="0" applyFont="1" applyFill="1" applyBorder="1" applyAlignment="1">
      <alignment horizontal="left"/>
    </xf>
    <xf numFmtId="0" fontId="5" fillId="17" borderId="28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left"/>
    </xf>
    <xf numFmtId="0" fontId="5" fillId="17" borderId="35" xfId="0" applyFont="1" applyFill="1" applyBorder="1" applyAlignment="1">
      <alignment horizontal="left"/>
    </xf>
    <xf numFmtId="0" fontId="5" fillId="17" borderId="54" xfId="0" applyFont="1" applyFill="1" applyBorder="1" applyAlignment="1">
      <alignment horizontal="left"/>
    </xf>
    <xf numFmtId="0" fontId="5" fillId="17" borderId="55" xfId="0" applyFont="1" applyFill="1" applyBorder="1" applyAlignment="1">
      <alignment horizontal="left"/>
    </xf>
    <xf numFmtId="0" fontId="5" fillId="17" borderId="56" xfId="0" applyFont="1" applyFill="1" applyBorder="1" applyAlignment="1">
      <alignment horizontal="left"/>
    </xf>
  </cellXfs>
  <cellStyles count="5">
    <cellStyle name="40% - Énfasis4" xfId="3" builtinId="43"/>
    <cellStyle name="60% - Énfasis2" xfId="2" builtinId="36"/>
    <cellStyle name="Énfasis6" xfId="4" builtinId="49"/>
    <cellStyle name="Incorrecto" xfId="1" builtinId="27"/>
    <cellStyle name="Normal" xfId="0" builtinId="0"/>
  </cellStyles>
  <dxfs count="28">
    <dxf>
      <font>
        <color theme="0"/>
      </font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showGridLines="0" topLeftCell="A115" workbookViewId="0">
      <selection activeCell="D22" sqref="D22"/>
    </sheetView>
  </sheetViews>
  <sheetFormatPr baseColWidth="10" defaultRowHeight="16.5" x14ac:dyDescent="0.3"/>
  <cols>
    <col min="1" max="1" width="4.7109375" style="1" customWidth="1"/>
    <col min="2" max="2" width="18" style="1" customWidth="1"/>
    <col min="3" max="3" width="19.7109375" style="1" customWidth="1"/>
    <col min="4" max="4" width="18.140625" style="1" customWidth="1"/>
    <col min="5" max="5" width="17.85546875" style="1" customWidth="1"/>
    <col min="6" max="6" width="15.85546875" style="1" customWidth="1"/>
    <col min="7" max="7" width="19.85546875" style="1" customWidth="1"/>
    <col min="8" max="8" width="2.5703125" style="1" customWidth="1"/>
    <col min="9" max="16384" width="11.42578125" style="1"/>
  </cols>
  <sheetData>
    <row r="1" spans="2:7" ht="21" x14ac:dyDescent="0.35">
      <c r="B1" s="109" t="s">
        <v>102</v>
      </c>
      <c r="C1" s="109"/>
      <c r="D1" s="109"/>
      <c r="E1" s="109"/>
      <c r="F1" s="109"/>
      <c r="G1" s="109"/>
    </row>
    <row r="2" spans="2:7" ht="21" x14ac:dyDescent="0.35">
      <c r="B2" s="109" t="s">
        <v>103</v>
      </c>
      <c r="C2" s="109"/>
      <c r="D2" s="109"/>
      <c r="E2" s="109"/>
      <c r="F2" s="109"/>
      <c r="G2" s="109"/>
    </row>
    <row r="3" spans="2:7" ht="21" x14ac:dyDescent="0.35">
      <c r="B3" s="31"/>
      <c r="C3" s="31"/>
      <c r="D3" s="31"/>
      <c r="E3" s="31"/>
      <c r="F3" s="31"/>
      <c r="G3" s="31"/>
    </row>
    <row r="4" spans="2:7" ht="21" x14ac:dyDescent="0.35">
      <c r="B4" s="110" t="s">
        <v>117</v>
      </c>
      <c r="C4" s="110"/>
      <c r="D4" s="110"/>
      <c r="E4" s="110"/>
      <c r="F4" s="110"/>
      <c r="G4" s="110"/>
    </row>
    <row r="5" spans="2:7" ht="21" x14ac:dyDescent="0.35">
      <c r="B5" s="31"/>
      <c r="C5" s="31"/>
      <c r="D5" s="31"/>
      <c r="E5" s="31"/>
      <c r="F5" s="31"/>
      <c r="G5" s="31"/>
    </row>
    <row r="6" spans="2:7" ht="21" x14ac:dyDescent="0.35">
      <c r="B6" s="31"/>
      <c r="C6" s="31"/>
      <c r="D6" s="31"/>
      <c r="E6" s="31"/>
      <c r="F6" s="31"/>
      <c r="G6" s="31"/>
    </row>
    <row r="8" spans="2:7" x14ac:dyDescent="0.3">
      <c r="B8" s="2" t="s">
        <v>0</v>
      </c>
      <c r="C8" s="116">
        <v>1</v>
      </c>
      <c r="D8" s="116"/>
      <c r="E8" s="116"/>
      <c r="F8" s="116"/>
      <c r="G8" s="116"/>
    </row>
    <row r="9" spans="2:7" ht="24.75" customHeight="1" x14ac:dyDescent="0.3">
      <c r="B9" s="3" t="s">
        <v>67</v>
      </c>
      <c r="C9" s="122" t="s">
        <v>2</v>
      </c>
      <c r="D9" s="122"/>
      <c r="E9" s="122"/>
      <c r="F9" s="122"/>
      <c r="G9" s="122"/>
    </row>
    <row r="10" spans="2:7" ht="39.75" customHeight="1" x14ac:dyDescent="0.3">
      <c r="B10" s="3" t="s">
        <v>63</v>
      </c>
      <c r="C10" s="119" t="s">
        <v>2</v>
      </c>
      <c r="D10" s="119"/>
      <c r="E10" s="119"/>
      <c r="F10" s="119"/>
      <c r="G10" s="119"/>
    </row>
    <row r="11" spans="2:7" ht="43.5" customHeight="1" x14ac:dyDescent="0.3">
      <c r="B11" s="3" t="s">
        <v>64</v>
      </c>
      <c r="C11" s="120" t="s">
        <v>2</v>
      </c>
      <c r="D11" s="120"/>
      <c r="E11" s="120"/>
      <c r="F11" s="120"/>
      <c r="G11" s="120"/>
    </row>
    <row r="12" spans="2:7" ht="56.25" customHeight="1" x14ac:dyDescent="0.3">
      <c r="B12" s="3" t="s">
        <v>65</v>
      </c>
      <c r="C12" s="121" t="s">
        <v>2</v>
      </c>
      <c r="D12" s="121"/>
      <c r="E12" s="121"/>
      <c r="F12" s="121"/>
      <c r="G12" s="121"/>
    </row>
    <row r="13" spans="2:7" x14ac:dyDescent="0.3">
      <c r="B13" s="3" t="s">
        <v>66</v>
      </c>
      <c r="C13" s="84" t="s">
        <v>2</v>
      </c>
      <c r="D13" s="84" t="s">
        <v>2</v>
      </c>
      <c r="E13" s="84"/>
      <c r="F13" s="84"/>
      <c r="G13" s="84"/>
    </row>
    <row r="14" spans="2:7" x14ac:dyDescent="0.3">
      <c r="B14" s="3"/>
      <c r="C14" s="84"/>
      <c r="D14" s="84"/>
      <c r="E14" s="84"/>
      <c r="F14" s="84"/>
      <c r="G14" s="84"/>
    </row>
    <row r="15" spans="2:7" x14ac:dyDescent="0.3">
      <c r="B15" s="3"/>
      <c r="C15" s="84"/>
      <c r="D15" s="84"/>
      <c r="E15" s="84"/>
      <c r="F15" s="84"/>
      <c r="G15" s="84"/>
    </row>
    <row r="17" spans="2:7" ht="21" x14ac:dyDescent="0.35">
      <c r="B17" s="110" t="s">
        <v>118</v>
      </c>
      <c r="C17" s="110"/>
      <c r="D17" s="110"/>
      <c r="E17" s="110"/>
      <c r="F17" s="110"/>
      <c r="G17" s="110"/>
    </row>
    <row r="18" spans="2:7" x14ac:dyDescent="0.3">
      <c r="B18" s="20"/>
      <c r="C18" s="20"/>
      <c r="D18" s="20"/>
      <c r="E18" s="20"/>
      <c r="F18" s="20"/>
      <c r="G18" s="20"/>
    </row>
    <row r="19" spans="2:7" x14ac:dyDescent="0.3">
      <c r="B19" s="111" t="s">
        <v>107</v>
      </c>
      <c r="C19" s="111"/>
      <c r="D19" s="111"/>
      <c r="E19" s="111"/>
      <c r="F19" s="111"/>
      <c r="G19" s="111"/>
    </row>
    <row r="20" spans="2:7" x14ac:dyDescent="0.3">
      <c r="B20" s="5"/>
      <c r="C20" s="5"/>
      <c r="D20" s="5"/>
      <c r="E20" s="5"/>
      <c r="F20" s="5"/>
      <c r="G20" s="5"/>
    </row>
    <row r="21" spans="2:7" x14ac:dyDescent="0.3">
      <c r="B21" s="112" t="s">
        <v>1</v>
      </c>
      <c r="C21" s="112"/>
      <c r="D21" s="112"/>
      <c r="E21" s="112"/>
      <c r="F21" s="112"/>
      <c r="G21" s="112"/>
    </row>
    <row r="22" spans="2:7" x14ac:dyDescent="0.3">
      <c r="B22" s="5"/>
      <c r="C22" s="5"/>
      <c r="D22" s="5"/>
      <c r="E22" s="5"/>
      <c r="F22" s="5"/>
      <c r="G22" s="5"/>
    </row>
    <row r="23" spans="2:7" ht="17.25" thickBot="1" x14ac:dyDescent="0.35">
      <c r="B23" s="6" t="s">
        <v>2</v>
      </c>
      <c r="C23" s="6"/>
      <c r="D23" s="6"/>
      <c r="E23" s="6"/>
      <c r="F23" s="6"/>
      <c r="G23" s="6"/>
    </row>
    <row r="24" spans="2:7" x14ac:dyDescent="0.3">
      <c r="B24" s="91" t="s">
        <v>0</v>
      </c>
      <c r="C24" s="163" t="s">
        <v>47</v>
      </c>
      <c r="D24" s="164"/>
      <c r="E24" s="165"/>
      <c r="F24" s="117" t="s">
        <v>3</v>
      </c>
      <c r="G24" s="118"/>
    </row>
    <row r="25" spans="2:7" ht="17.25" thickBot="1" x14ac:dyDescent="0.35">
      <c r="B25" s="92"/>
      <c r="C25" s="166"/>
      <c r="D25" s="167"/>
      <c r="E25" s="168"/>
      <c r="F25" s="93" t="s">
        <v>4</v>
      </c>
      <c r="G25" s="94" t="s">
        <v>5</v>
      </c>
    </row>
    <row r="26" spans="2:7" ht="18.75" thickTop="1" x14ac:dyDescent="0.35">
      <c r="B26" s="25">
        <v>1</v>
      </c>
      <c r="C26" s="8" t="s">
        <v>6</v>
      </c>
      <c r="D26" s="8"/>
      <c r="E26" s="8"/>
      <c r="F26" s="85" t="s">
        <v>2</v>
      </c>
      <c r="G26" s="86"/>
    </row>
    <row r="27" spans="2:7" ht="18" x14ac:dyDescent="0.35">
      <c r="B27" s="26">
        <v>2</v>
      </c>
      <c r="C27" s="10" t="s">
        <v>7</v>
      </c>
      <c r="D27" s="10"/>
      <c r="E27" s="10"/>
      <c r="F27" s="87" t="s">
        <v>2</v>
      </c>
      <c r="G27" s="88"/>
    </row>
    <row r="28" spans="2:7" ht="18" x14ac:dyDescent="0.35">
      <c r="B28" s="26">
        <v>3</v>
      </c>
      <c r="C28" s="10" t="s">
        <v>8</v>
      </c>
      <c r="D28" s="10"/>
      <c r="E28" s="10"/>
      <c r="F28" s="87" t="s">
        <v>2</v>
      </c>
      <c r="G28" s="88" t="s">
        <v>2</v>
      </c>
    </row>
    <row r="29" spans="2:7" ht="18" x14ac:dyDescent="0.35">
      <c r="B29" s="26">
        <v>4</v>
      </c>
      <c r="C29" s="10" t="s">
        <v>9</v>
      </c>
      <c r="D29" s="10"/>
      <c r="E29" s="10"/>
      <c r="F29" s="87" t="s">
        <v>2</v>
      </c>
      <c r="G29" s="88" t="s">
        <v>2</v>
      </c>
    </row>
    <row r="30" spans="2:7" ht="18" x14ac:dyDescent="0.35">
      <c r="B30" s="26">
        <v>5</v>
      </c>
      <c r="C30" s="10" t="s">
        <v>10</v>
      </c>
      <c r="D30" s="10"/>
      <c r="E30" s="10"/>
      <c r="F30" s="87" t="s">
        <v>2</v>
      </c>
      <c r="G30" s="88"/>
    </row>
    <row r="31" spans="2:7" ht="18" x14ac:dyDescent="0.35">
      <c r="B31" s="26">
        <v>6</v>
      </c>
      <c r="C31" s="10" t="s">
        <v>11</v>
      </c>
      <c r="D31" s="10"/>
      <c r="E31" s="10"/>
      <c r="F31" s="87" t="s">
        <v>2</v>
      </c>
      <c r="G31" s="88"/>
    </row>
    <row r="32" spans="2:7" ht="18" x14ac:dyDescent="0.35">
      <c r="B32" s="26">
        <v>7</v>
      </c>
      <c r="C32" s="10" t="s">
        <v>12</v>
      </c>
      <c r="D32" s="10"/>
      <c r="E32" s="10"/>
      <c r="F32" s="87" t="s">
        <v>2</v>
      </c>
      <c r="G32" s="88"/>
    </row>
    <row r="33" spans="2:7" ht="51.75" customHeight="1" x14ac:dyDescent="0.35">
      <c r="B33" s="26">
        <v>8</v>
      </c>
      <c r="C33" s="169" t="s">
        <v>13</v>
      </c>
      <c r="D33" s="170"/>
      <c r="E33" s="171"/>
      <c r="F33" s="87" t="s">
        <v>2</v>
      </c>
      <c r="G33" s="88" t="s">
        <v>2</v>
      </c>
    </row>
    <row r="34" spans="2:7" ht="18" x14ac:dyDescent="0.35">
      <c r="B34" s="26">
        <v>9</v>
      </c>
      <c r="C34" s="24" t="s">
        <v>14</v>
      </c>
      <c r="D34" s="24"/>
      <c r="E34" s="24"/>
      <c r="F34" s="87" t="s">
        <v>2</v>
      </c>
      <c r="G34" s="88"/>
    </row>
    <row r="35" spans="2:7" ht="18" x14ac:dyDescent="0.35">
      <c r="B35" s="26">
        <v>10</v>
      </c>
      <c r="C35" s="24" t="s">
        <v>15</v>
      </c>
      <c r="D35" s="24"/>
      <c r="E35" s="24"/>
      <c r="F35" s="87" t="s">
        <v>2</v>
      </c>
      <c r="G35" s="88"/>
    </row>
    <row r="36" spans="2:7" ht="18" x14ac:dyDescent="0.35">
      <c r="B36" s="26">
        <v>11</v>
      </c>
      <c r="C36" s="172" t="s">
        <v>16</v>
      </c>
      <c r="D36" s="173"/>
      <c r="E36" s="174"/>
      <c r="F36" s="87" t="s">
        <v>2</v>
      </c>
      <c r="G36" s="88"/>
    </row>
    <row r="37" spans="2:7" ht="18" x14ac:dyDescent="0.35">
      <c r="B37" s="26">
        <v>12</v>
      </c>
      <c r="C37" s="172" t="s">
        <v>17</v>
      </c>
      <c r="D37" s="173"/>
      <c r="E37" s="174"/>
      <c r="F37" s="87" t="s">
        <v>2</v>
      </c>
      <c r="G37" s="88"/>
    </row>
    <row r="38" spans="2:7" ht="18" x14ac:dyDescent="0.35">
      <c r="B38" s="26">
        <v>13</v>
      </c>
      <c r="C38" s="172" t="s">
        <v>18</v>
      </c>
      <c r="D38" s="173"/>
      <c r="E38" s="174"/>
      <c r="F38" s="87" t="s">
        <v>2</v>
      </c>
      <c r="G38" s="88"/>
    </row>
    <row r="39" spans="2:7" ht="18" x14ac:dyDescent="0.35">
      <c r="B39" s="26">
        <v>14</v>
      </c>
      <c r="C39" s="172" t="s">
        <v>19</v>
      </c>
      <c r="D39" s="173"/>
      <c r="E39" s="174"/>
      <c r="F39" s="87" t="s">
        <v>2</v>
      </c>
      <c r="G39" s="88"/>
    </row>
    <row r="40" spans="2:7" ht="18" x14ac:dyDescent="0.35">
      <c r="B40" s="26">
        <v>15</v>
      </c>
      <c r="C40" s="172" t="s">
        <v>20</v>
      </c>
      <c r="D40" s="173"/>
      <c r="E40" s="174"/>
      <c r="F40" s="87" t="s">
        <v>2</v>
      </c>
      <c r="G40" s="88" t="s">
        <v>2</v>
      </c>
    </row>
    <row r="41" spans="2:7" ht="18" x14ac:dyDescent="0.35">
      <c r="B41" s="26">
        <v>16</v>
      </c>
      <c r="C41" s="172" t="s">
        <v>21</v>
      </c>
      <c r="D41" s="173"/>
      <c r="E41" s="174"/>
      <c r="F41" s="87" t="s">
        <v>2</v>
      </c>
      <c r="G41" s="88" t="s">
        <v>2</v>
      </c>
    </row>
    <row r="42" spans="2:7" ht="18" x14ac:dyDescent="0.35">
      <c r="B42" s="26">
        <v>17</v>
      </c>
      <c r="C42" s="172" t="s">
        <v>22</v>
      </c>
      <c r="D42" s="173"/>
      <c r="E42" s="174"/>
      <c r="F42" s="87" t="s">
        <v>2</v>
      </c>
      <c r="G42" s="88" t="s">
        <v>2</v>
      </c>
    </row>
    <row r="43" spans="2:7" ht="18.75" thickBot="1" x14ac:dyDescent="0.4">
      <c r="B43" s="27">
        <v>18</v>
      </c>
      <c r="C43" s="113" t="s">
        <v>23</v>
      </c>
      <c r="D43" s="114"/>
      <c r="E43" s="115"/>
      <c r="F43" s="89"/>
      <c r="G43" s="90" t="s">
        <v>2</v>
      </c>
    </row>
    <row r="44" spans="2:7" ht="17.25" thickTop="1" x14ac:dyDescent="0.3">
      <c r="B44" s="13" t="s">
        <v>2</v>
      </c>
      <c r="C44" s="136" t="s">
        <v>24</v>
      </c>
      <c r="D44" s="136"/>
      <c r="E44" s="137"/>
      <c r="F44" s="14">
        <f>COUNTIF(F26:F43,"X")</f>
        <v>0</v>
      </c>
      <c r="G44" s="15">
        <f>COUNTIF(G26:G43,"X")</f>
        <v>0</v>
      </c>
    </row>
    <row r="45" spans="2:7" x14ac:dyDescent="0.3">
      <c r="B45" s="16"/>
      <c r="C45" s="75" t="s">
        <v>25</v>
      </c>
      <c r="D45" s="76"/>
      <c r="E45" s="76"/>
      <c r="F45" s="154" t="str">
        <f>(IF(F44&lt;6,"Moderado",(IF(F44&gt;11,"Catastrófico","Mayor"))))</f>
        <v>Moderado</v>
      </c>
      <c r="G45" s="155"/>
    </row>
    <row r="46" spans="2:7" ht="17.25" thickBot="1" x14ac:dyDescent="0.35">
      <c r="B46" s="17"/>
      <c r="C46" s="134" t="s">
        <v>26</v>
      </c>
      <c r="D46" s="134"/>
      <c r="E46" s="135"/>
      <c r="F46" s="140">
        <f>(IF(F45="Moderado",5,(IF(F45="Catastrófico",20,10))))</f>
        <v>5</v>
      </c>
      <c r="G46" s="141"/>
    </row>
    <row r="47" spans="2:7" x14ac:dyDescent="0.3">
      <c r="B47" s="18"/>
    </row>
    <row r="48" spans="2:7" x14ac:dyDescent="0.3">
      <c r="B48" s="18"/>
    </row>
    <row r="49" spans="2:7" x14ac:dyDescent="0.3">
      <c r="B49" s="111" t="s">
        <v>108</v>
      </c>
      <c r="C49" s="111"/>
      <c r="D49" s="111"/>
      <c r="E49" s="111"/>
      <c r="F49" s="111"/>
      <c r="G49" s="111"/>
    </row>
    <row r="50" spans="2:7" x14ac:dyDescent="0.3">
      <c r="B50" s="20"/>
      <c r="C50" s="20"/>
      <c r="D50" s="20"/>
      <c r="E50" s="20"/>
      <c r="F50" s="20"/>
      <c r="G50" s="20"/>
    </row>
    <row r="51" spans="2:7" x14ac:dyDescent="0.3">
      <c r="B51" s="159" t="s">
        <v>50</v>
      </c>
      <c r="C51" s="159"/>
      <c r="D51" s="159"/>
      <c r="E51" s="159"/>
      <c r="F51" s="159"/>
      <c r="G51" s="159"/>
    </row>
    <row r="52" spans="2:7" x14ac:dyDescent="0.3">
      <c r="B52" s="159"/>
      <c r="C52" s="159"/>
      <c r="D52" s="159"/>
      <c r="E52" s="159"/>
      <c r="F52" s="159"/>
      <c r="G52" s="159"/>
    </row>
    <row r="53" spans="2:7" ht="17.25" thickBot="1" x14ac:dyDescent="0.35">
      <c r="B53" s="18"/>
    </row>
    <row r="54" spans="2:7" x14ac:dyDescent="0.3">
      <c r="B54" s="91" t="s">
        <v>0</v>
      </c>
      <c r="C54" s="163" t="s">
        <v>46</v>
      </c>
      <c r="D54" s="164"/>
      <c r="E54" s="165"/>
      <c r="F54" s="117" t="s">
        <v>3</v>
      </c>
      <c r="G54" s="118"/>
    </row>
    <row r="55" spans="2:7" ht="17.25" thickBot="1" x14ac:dyDescent="0.35">
      <c r="B55" s="92"/>
      <c r="C55" s="166"/>
      <c r="D55" s="167"/>
      <c r="E55" s="168"/>
      <c r="F55" s="93" t="s">
        <v>4</v>
      </c>
      <c r="G55" s="94" t="s">
        <v>5</v>
      </c>
    </row>
    <row r="56" spans="2:7" ht="18.75" thickTop="1" x14ac:dyDescent="0.35">
      <c r="B56" s="7">
        <v>1</v>
      </c>
      <c r="C56" s="8" t="s">
        <v>27</v>
      </c>
      <c r="D56" s="8"/>
      <c r="E56" s="8"/>
      <c r="F56" s="85" t="s">
        <v>2</v>
      </c>
      <c r="G56" s="86" t="s">
        <v>2</v>
      </c>
    </row>
    <row r="57" spans="2:7" ht="18" x14ac:dyDescent="0.35">
      <c r="B57" s="9">
        <v>2</v>
      </c>
      <c r="C57" s="10" t="s">
        <v>28</v>
      </c>
      <c r="D57" s="10"/>
      <c r="E57" s="10"/>
      <c r="F57" s="87" t="s">
        <v>2</v>
      </c>
      <c r="G57" s="88" t="s">
        <v>2</v>
      </c>
    </row>
    <row r="58" spans="2:7" ht="18" x14ac:dyDescent="0.35">
      <c r="B58" s="9">
        <v>3</v>
      </c>
      <c r="C58" s="10" t="s">
        <v>29</v>
      </c>
      <c r="D58" s="10"/>
      <c r="E58" s="10"/>
      <c r="F58" s="87" t="s">
        <v>2</v>
      </c>
      <c r="G58" s="88" t="s">
        <v>2</v>
      </c>
    </row>
    <row r="59" spans="2:7" ht="18" x14ac:dyDescent="0.35">
      <c r="B59" s="9">
        <v>4</v>
      </c>
      <c r="C59" s="10" t="s">
        <v>10</v>
      </c>
      <c r="D59" s="10"/>
      <c r="E59" s="10"/>
      <c r="F59" s="87" t="s">
        <v>2</v>
      </c>
      <c r="G59" s="88" t="s">
        <v>2</v>
      </c>
    </row>
    <row r="60" spans="2:7" ht="18.75" thickBot="1" x14ac:dyDescent="0.4">
      <c r="B60" s="11">
        <v>5</v>
      </c>
      <c r="C60" s="12" t="s">
        <v>30</v>
      </c>
      <c r="D60" s="12"/>
      <c r="E60" s="12"/>
      <c r="F60" s="89" t="s">
        <v>2</v>
      </c>
      <c r="G60" s="90" t="s">
        <v>2</v>
      </c>
    </row>
    <row r="61" spans="2:7" ht="17.25" thickTop="1" x14ac:dyDescent="0.3">
      <c r="B61" s="13"/>
      <c r="C61" s="77" t="s">
        <v>31</v>
      </c>
      <c r="D61" s="77"/>
      <c r="E61" s="77"/>
      <c r="F61" s="138" t="str">
        <f>(IF(F56="X",1,(IF(F57="X",2,(IF(F58="X",3,(IF(F59="X",4,(IF(F60="X",5,"Por valorar"))))))))))</f>
        <v>Por valorar</v>
      </c>
      <c r="G61" s="139"/>
    </row>
    <row r="62" spans="2:7" ht="17.25" thickBot="1" x14ac:dyDescent="0.35">
      <c r="B62" s="17"/>
      <c r="C62" s="78" t="s">
        <v>25</v>
      </c>
      <c r="D62" s="79"/>
      <c r="E62" s="79"/>
      <c r="F62" s="140" t="str">
        <f>(IF(F61=1,"Rara Vez",(IF(F61=2,"Improbable",(IF(F61=3,"Posible",(IF(F61=4,"Probable",(IF(F61=5,"Casi Seguro","Por  Valorar"))))))))))</f>
        <v>Por  Valorar</v>
      </c>
      <c r="G62" s="141"/>
    </row>
    <row r="63" spans="2:7" ht="17.25" thickBot="1" x14ac:dyDescent="0.35">
      <c r="B63" s="17"/>
      <c r="C63" s="134" t="s">
        <v>26</v>
      </c>
      <c r="D63" s="134"/>
      <c r="E63" s="135"/>
      <c r="F63" s="152" t="str">
        <f>F61</f>
        <v>Por valorar</v>
      </c>
      <c r="G63" s="153"/>
    </row>
    <row r="64" spans="2:7" ht="17.25" thickBot="1" x14ac:dyDescent="0.35">
      <c r="B64" s="18"/>
    </row>
    <row r="65" spans="2:7" ht="17.25" thickBot="1" x14ac:dyDescent="0.35">
      <c r="B65" s="131" t="s">
        <v>48</v>
      </c>
      <c r="C65" s="132"/>
      <c r="D65" s="132"/>
      <c r="E65" s="133"/>
      <c r="F65" s="162" t="e">
        <f>F63*F46</f>
        <v>#VALUE!</v>
      </c>
      <c r="G65" s="153"/>
    </row>
    <row r="66" spans="2:7" ht="17.25" thickBot="1" x14ac:dyDescent="0.35">
      <c r="B66" s="156" t="s">
        <v>49</v>
      </c>
      <c r="C66" s="157"/>
      <c r="D66" s="157"/>
      <c r="E66" s="158"/>
      <c r="F66" s="160" t="e">
        <f>IF(F65&lt;14,"BAJA",(IF(F65=15,"MODERADA",(IF(F65=20,"MODERADA",(IF(F65=25,"MODERADA",(IF(F65=30,"ALTA",(IF(F65=40,"ALTA",(IF(F65=50,"ALTA",(IF(F65&gt;50,"EXTREMA","GGGG")))))))))))))))</f>
        <v>#VALUE!</v>
      </c>
      <c r="G66" s="161"/>
    </row>
    <row r="67" spans="2:7" x14ac:dyDescent="0.3">
      <c r="B67" s="29"/>
      <c r="C67" s="29"/>
      <c r="D67" s="29"/>
      <c r="E67" s="29"/>
      <c r="F67" s="30"/>
      <c r="G67" s="30"/>
    </row>
    <row r="68" spans="2:7" x14ac:dyDescent="0.3">
      <c r="B68" s="151" t="s">
        <v>51</v>
      </c>
      <c r="C68" s="151"/>
      <c r="D68" s="151"/>
      <c r="E68" s="151"/>
      <c r="F68" s="151"/>
      <c r="G68" s="151"/>
    </row>
    <row r="69" spans="2:7" ht="4.5" customHeight="1" x14ac:dyDescent="0.3">
      <c r="B69" s="29"/>
      <c r="C69" s="29"/>
      <c r="D69" s="29"/>
      <c r="E69" s="29"/>
      <c r="F69" s="29"/>
      <c r="G69" s="29"/>
    </row>
    <row r="70" spans="2:7" x14ac:dyDescent="0.3">
      <c r="B70" s="175" t="e">
        <f>(IF(F66="BAJA",C93,(IF(F66="MODERADA",C94,(IF(F66="ALTA",C95,(IF(F66="EXTREMA",C96,"TTTT"))))))))</f>
        <v>#VALUE!</v>
      </c>
      <c r="C70" s="176"/>
      <c r="D70" s="176"/>
      <c r="E70" s="176"/>
      <c r="F70" s="176"/>
      <c r="G70" s="177"/>
    </row>
    <row r="71" spans="2:7" x14ac:dyDescent="0.3">
      <c r="B71" s="178"/>
      <c r="C71" s="179"/>
      <c r="D71" s="179"/>
      <c r="E71" s="179"/>
      <c r="F71" s="179"/>
      <c r="G71" s="180"/>
    </row>
    <row r="72" spans="2:7" x14ac:dyDescent="0.3">
      <c r="B72" s="21"/>
      <c r="C72" s="21"/>
      <c r="D72" s="21"/>
      <c r="E72" s="21"/>
      <c r="F72" s="19" t="s">
        <v>2</v>
      </c>
    </row>
    <row r="74" spans="2:7" x14ac:dyDescent="0.3">
      <c r="B74" s="190" t="s">
        <v>61</v>
      </c>
      <c r="C74" s="190"/>
      <c r="D74" s="190"/>
      <c r="E74" s="190"/>
      <c r="F74" s="190"/>
      <c r="G74" s="190"/>
    </row>
    <row r="75" spans="2:7" ht="17.25" thickBot="1" x14ac:dyDescent="0.35">
      <c r="B75" s="32"/>
      <c r="C75" s="32"/>
      <c r="D75" s="32"/>
      <c r="E75" s="32"/>
      <c r="F75" s="32"/>
      <c r="G75" s="32"/>
    </row>
    <row r="76" spans="2:7" s="28" customFormat="1" ht="24.75" customHeight="1" thickBot="1" x14ac:dyDescent="0.4">
      <c r="B76" s="33" t="s">
        <v>32</v>
      </c>
      <c r="C76" s="34" t="s">
        <v>33</v>
      </c>
      <c r="D76" s="148" t="s">
        <v>34</v>
      </c>
      <c r="E76" s="149"/>
      <c r="F76" s="149"/>
      <c r="G76" s="150"/>
    </row>
    <row r="77" spans="2:7" s="28" customFormat="1" ht="18.75" thickTop="1" x14ac:dyDescent="0.35">
      <c r="B77" s="142" t="s">
        <v>35</v>
      </c>
      <c r="C77" s="130">
        <v>5</v>
      </c>
      <c r="D77" s="35">
        <v>25</v>
      </c>
      <c r="E77" s="36">
        <v>50</v>
      </c>
      <c r="F77" s="144">
        <v>100</v>
      </c>
      <c r="G77" s="145"/>
    </row>
    <row r="78" spans="2:7" s="28" customFormat="1" ht="18" x14ac:dyDescent="0.35">
      <c r="B78" s="143"/>
      <c r="C78" s="128"/>
      <c r="D78" s="35" t="s">
        <v>40</v>
      </c>
      <c r="E78" s="36" t="s">
        <v>41</v>
      </c>
      <c r="F78" s="146" t="s">
        <v>42</v>
      </c>
      <c r="G78" s="147"/>
    </row>
    <row r="79" spans="2:7" s="28" customFormat="1" ht="18" x14ac:dyDescent="0.35">
      <c r="B79" s="193" t="s">
        <v>36</v>
      </c>
      <c r="C79" s="125">
        <v>4</v>
      </c>
      <c r="D79" s="37">
        <v>20</v>
      </c>
      <c r="E79" s="38">
        <v>40</v>
      </c>
      <c r="F79" s="196">
        <v>80</v>
      </c>
      <c r="G79" s="197"/>
    </row>
    <row r="80" spans="2:7" s="28" customFormat="1" ht="18" x14ac:dyDescent="0.35">
      <c r="B80" s="143"/>
      <c r="C80" s="126"/>
      <c r="D80" s="39" t="s">
        <v>40</v>
      </c>
      <c r="E80" s="40" t="s">
        <v>41</v>
      </c>
      <c r="F80" s="146" t="s">
        <v>42</v>
      </c>
      <c r="G80" s="147"/>
    </row>
    <row r="81" spans="2:7" s="28" customFormat="1" ht="18" x14ac:dyDescent="0.35">
      <c r="B81" s="193" t="s">
        <v>37</v>
      </c>
      <c r="C81" s="127">
        <v>3</v>
      </c>
      <c r="D81" s="37">
        <v>15</v>
      </c>
      <c r="E81" s="38">
        <v>30</v>
      </c>
      <c r="F81" s="196">
        <v>60</v>
      </c>
      <c r="G81" s="197"/>
    </row>
    <row r="82" spans="2:7" s="28" customFormat="1" ht="18" x14ac:dyDescent="0.35">
      <c r="B82" s="143"/>
      <c r="C82" s="128"/>
      <c r="D82" s="39" t="s">
        <v>40</v>
      </c>
      <c r="E82" s="40" t="s">
        <v>41</v>
      </c>
      <c r="F82" s="146" t="s">
        <v>42</v>
      </c>
      <c r="G82" s="147"/>
    </row>
    <row r="83" spans="2:7" s="28" customFormat="1" ht="18" x14ac:dyDescent="0.35">
      <c r="B83" s="193" t="s">
        <v>38</v>
      </c>
      <c r="C83" s="129">
        <v>2</v>
      </c>
      <c r="D83" s="41">
        <v>10</v>
      </c>
      <c r="E83" s="37">
        <v>20</v>
      </c>
      <c r="F83" s="198">
        <v>40</v>
      </c>
      <c r="G83" s="199"/>
    </row>
    <row r="84" spans="2:7" s="28" customFormat="1" ht="18" x14ac:dyDescent="0.35">
      <c r="B84" s="143"/>
      <c r="C84" s="129"/>
      <c r="D84" s="42" t="s">
        <v>43</v>
      </c>
      <c r="E84" s="39" t="s">
        <v>40</v>
      </c>
      <c r="F84" s="200" t="s">
        <v>41</v>
      </c>
      <c r="G84" s="201"/>
    </row>
    <row r="85" spans="2:7" s="28" customFormat="1" ht="18" x14ac:dyDescent="0.35">
      <c r="B85" s="193" t="s">
        <v>39</v>
      </c>
      <c r="C85" s="127">
        <v>1</v>
      </c>
      <c r="D85" s="41">
        <v>5</v>
      </c>
      <c r="E85" s="41">
        <v>10</v>
      </c>
      <c r="F85" s="202">
        <v>20</v>
      </c>
      <c r="G85" s="203"/>
    </row>
    <row r="86" spans="2:7" s="28" customFormat="1" ht="18.75" thickBot="1" x14ac:dyDescent="0.4">
      <c r="B86" s="142"/>
      <c r="C86" s="130"/>
      <c r="D86" s="43" t="s">
        <v>43</v>
      </c>
      <c r="E86" s="43" t="s">
        <v>43</v>
      </c>
      <c r="F86" s="204" t="s">
        <v>40</v>
      </c>
      <c r="G86" s="205"/>
    </row>
    <row r="87" spans="2:7" s="28" customFormat="1" ht="18" x14ac:dyDescent="0.35">
      <c r="B87" s="44" t="s">
        <v>44</v>
      </c>
      <c r="C87" s="45"/>
      <c r="D87" s="45" t="s">
        <v>45</v>
      </c>
      <c r="E87" s="45" t="s">
        <v>97</v>
      </c>
      <c r="F87" s="123" t="s">
        <v>98</v>
      </c>
      <c r="G87" s="124"/>
    </row>
    <row r="88" spans="2:7" s="28" customFormat="1" ht="18.75" thickBot="1" x14ac:dyDescent="0.4">
      <c r="B88" s="46" t="s">
        <v>26</v>
      </c>
      <c r="C88" s="47"/>
      <c r="D88" s="47">
        <v>5</v>
      </c>
      <c r="E88" s="47">
        <v>10</v>
      </c>
      <c r="F88" s="194">
        <v>20</v>
      </c>
      <c r="G88" s="195"/>
    </row>
    <row r="89" spans="2:7" s="28" customFormat="1" ht="18" x14ac:dyDescent="0.35">
      <c r="B89" s="48"/>
      <c r="C89" s="48"/>
      <c r="D89" s="48"/>
      <c r="E89" s="48"/>
      <c r="F89" s="48"/>
      <c r="G89" s="48"/>
    </row>
    <row r="90" spans="2:7" x14ac:dyDescent="0.3">
      <c r="B90" s="32"/>
      <c r="C90" s="32"/>
      <c r="D90" s="32"/>
      <c r="E90" s="32"/>
      <c r="F90" s="32"/>
      <c r="G90" s="32"/>
    </row>
    <row r="91" spans="2:7" x14ac:dyDescent="0.3">
      <c r="B91" s="190" t="s">
        <v>52</v>
      </c>
      <c r="C91" s="190"/>
      <c r="D91" s="190"/>
      <c r="E91" s="190"/>
      <c r="F91" s="190"/>
      <c r="G91" s="190"/>
    </row>
    <row r="92" spans="2:7" ht="17.25" thickBot="1" x14ac:dyDescent="0.35">
      <c r="B92" s="32"/>
      <c r="C92" s="32"/>
      <c r="D92" s="32"/>
      <c r="E92" s="32"/>
      <c r="F92" s="32"/>
      <c r="G92" s="32"/>
    </row>
    <row r="93" spans="2:7" ht="35.25" customHeight="1" x14ac:dyDescent="0.3">
      <c r="B93" s="49" t="s">
        <v>53</v>
      </c>
      <c r="C93" s="191" t="s">
        <v>57</v>
      </c>
      <c r="D93" s="191"/>
      <c r="E93" s="191"/>
      <c r="F93" s="191"/>
      <c r="G93" s="192"/>
    </row>
    <row r="94" spans="2:7" ht="35.25" customHeight="1" x14ac:dyDescent="0.3">
      <c r="B94" s="50" t="s">
        <v>54</v>
      </c>
      <c r="C94" s="184" t="s">
        <v>58</v>
      </c>
      <c r="D94" s="184"/>
      <c r="E94" s="184"/>
      <c r="F94" s="184"/>
      <c r="G94" s="185"/>
    </row>
    <row r="95" spans="2:7" ht="35.25" customHeight="1" x14ac:dyDescent="0.3">
      <c r="B95" s="51" t="s">
        <v>55</v>
      </c>
      <c r="C95" s="184" t="s">
        <v>59</v>
      </c>
      <c r="D95" s="184"/>
      <c r="E95" s="184"/>
      <c r="F95" s="184"/>
      <c r="G95" s="185"/>
    </row>
    <row r="96" spans="2:7" ht="35.25" customHeight="1" thickBot="1" x14ac:dyDescent="0.35">
      <c r="B96" s="52" t="s">
        <v>56</v>
      </c>
      <c r="C96" s="186" t="s">
        <v>60</v>
      </c>
      <c r="D96" s="186"/>
      <c r="E96" s="186"/>
      <c r="F96" s="186"/>
      <c r="G96" s="187"/>
    </row>
    <row r="97" spans="2:7" x14ac:dyDescent="0.3">
      <c r="B97" s="1" t="s">
        <v>2</v>
      </c>
    </row>
    <row r="98" spans="2:7" x14ac:dyDescent="0.3">
      <c r="D98" s="53"/>
    </row>
    <row r="99" spans="2:7" ht="21" x14ac:dyDescent="0.35">
      <c r="B99" s="110" t="s">
        <v>115</v>
      </c>
      <c r="C99" s="110"/>
      <c r="D99" s="110"/>
      <c r="E99" s="110"/>
      <c r="F99" s="110"/>
      <c r="G99" s="110"/>
    </row>
    <row r="101" spans="2:7" ht="33.75" customHeight="1" x14ac:dyDescent="0.3">
      <c r="B101" s="188" t="s">
        <v>62</v>
      </c>
      <c r="C101" s="188"/>
      <c r="D101" s="188"/>
      <c r="E101" s="188"/>
      <c r="F101" s="188"/>
      <c r="G101" s="188"/>
    </row>
    <row r="103" spans="2:7" x14ac:dyDescent="0.3">
      <c r="B103" s="189" t="s">
        <v>69</v>
      </c>
      <c r="C103" s="189"/>
      <c r="D103" s="189"/>
      <c r="E103" s="189"/>
      <c r="F103" s="189"/>
      <c r="G103" s="189"/>
    </row>
    <row r="105" spans="2:7" x14ac:dyDescent="0.3">
      <c r="B105" s="181" t="s">
        <v>87</v>
      </c>
      <c r="C105" s="210"/>
      <c r="D105" s="211"/>
      <c r="E105" s="211"/>
      <c r="F105" s="211"/>
      <c r="G105" s="212"/>
    </row>
    <row r="106" spans="2:7" x14ac:dyDescent="0.3">
      <c r="B106" s="182"/>
      <c r="C106" s="213"/>
      <c r="D106" s="214"/>
      <c r="E106" s="214"/>
      <c r="F106" s="214"/>
      <c r="G106" s="215"/>
    </row>
    <row r="107" spans="2:7" ht="17.25" thickBot="1" x14ac:dyDescent="0.35">
      <c r="B107" s="183"/>
      <c r="C107" s="216"/>
      <c r="D107" s="217"/>
      <c r="E107" s="217"/>
      <c r="F107" s="217"/>
      <c r="G107" s="218"/>
    </row>
    <row r="108" spans="2:7" ht="23.25" customHeight="1" thickTop="1" x14ac:dyDescent="0.3">
      <c r="B108" s="95" t="s">
        <v>68</v>
      </c>
      <c r="C108" s="96"/>
      <c r="D108" s="96"/>
      <c r="E108" s="96"/>
      <c r="F108" s="97" t="s">
        <v>88</v>
      </c>
      <c r="G108" s="98" t="s">
        <v>95</v>
      </c>
    </row>
    <row r="109" spans="2:7" ht="49.5" x14ac:dyDescent="0.3">
      <c r="B109" s="22" t="s">
        <v>70</v>
      </c>
      <c r="C109" s="23"/>
      <c r="D109" s="23"/>
      <c r="E109" s="23"/>
      <c r="F109" s="99" t="s">
        <v>74</v>
      </c>
      <c r="G109" s="100" t="str">
        <f>(IF(F109="Preventivo","Avanza hacia abajo y a la izquierda",(IF(F109="Detectivo","Avanza hacia abajo ",(IF(F109="Detectivo","Avanza hacia la izquierda ","Definir la naturaleza del control"))))))</f>
        <v>Definir la naturaleza del control</v>
      </c>
    </row>
    <row r="110" spans="2:7" x14ac:dyDescent="0.3">
      <c r="B110" s="54" t="s">
        <v>75</v>
      </c>
      <c r="C110" s="54"/>
      <c r="D110" s="54"/>
      <c r="E110" s="54"/>
      <c r="F110" s="99" t="s">
        <v>84</v>
      </c>
      <c r="G110" s="101">
        <f>(IF(F110="Sí",15,(0)))</f>
        <v>15</v>
      </c>
    </row>
    <row r="111" spans="2:7" ht="16.5" customHeight="1" x14ac:dyDescent="0.3">
      <c r="B111" s="169" t="s">
        <v>76</v>
      </c>
      <c r="C111" s="170"/>
      <c r="D111" s="170"/>
      <c r="E111" s="171"/>
      <c r="F111" s="99" t="s">
        <v>84</v>
      </c>
      <c r="G111" s="101">
        <f>(IF(F111="Sí",5,(0)))</f>
        <v>5</v>
      </c>
    </row>
    <row r="112" spans="2:7" x14ac:dyDescent="0.3">
      <c r="B112" s="172" t="s">
        <v>77</v>
      </c>
      <c r="C112" s="173"/>
      <c r="D112" s="173"/>
      <c r="E112" s="174"/>
      <c r="F112" s="99" t="s">
        <v>80</v>
      </c>
      <c r="G112" s="101">
        <f>(IF(F112="Manual",10,(IF(F112="Automático",15,0))))</f>
        <v>15</v>
      </c>
    </row>
    <row r="113" spans="2:7" ht="16.5" customHeight="1" x14ac:dyDescent="0.3">
      <c r="B113" s="219" t="s">
        <v>81</v>
      </c>
      <c r="C113" s="220"/>
      <c r="D113" s="220"/>
      <c r="E113" s="221"/>
      <c r="F113" s="99" t="s">
        <v>84</v>
      </c>
      <c r="G113" s="101">
        <f>(IF(F113="Sí",15,(0)))</f>
        <v>15</v>
      </c>
    </row>
    <row r="114" spans="2:7" ht="16.5" customHeight="1" x14ac:dyDescent="0.3">
      <c r="B114" s="169" t="s">
        <v>82</v>
      </c>
      <c r="C114" s="170"/>
      <c r="D114" s="170"/>
      <c r="E114" s="171"/>
      <c r="F114" s="99" t="s">
        <v>84</v>
      </c>
      <c r="G114" s="101">
        <f>(IF(F114="Sí",10,(0)))</f>
        <v>10</v>
      </c>
    </row>
    <row r="115" spans="2:7" ht="17.25" customHeight="1" thickBot="1" x14ac:dyDescent="0.35">
      <c r="B115" s="222" t="s">
        <v>83</v>
      </c>
      <c r="C115" s="223"/>
      <c r="D115" s="223"/>
      <c r="E115" s="224"/>
      <c r="F115" s="102" t="s">
        <v>85</v>
      </c>
      <c r="G115" s="103">
        <f>(IF(F115="Sí",30,(0)))</f>
        <v>0</v>
      </c>
    </row>
    <row r="116" spans="2:7" ht="17.25" thickBot="1" x14ac:dyDescent="0.35">
      <c r="B116" s="80"/>
      <c r="C116" s="162" t="s">
        <v>86</v>
      </c>
      <c r="D116" s="162"/>
      <c r="E116" s="162"/>
      <c r="F116" s="153"/>
      <c r="G116" s="81">
        <f>SUM(G110:G115)</f>
        <v>60</v>
      </c>
    </row>
    <row r="117" spans="2:7" ht="17.25" thickBot="1" x14ac:dyDescent="0.35"/>
    <row r="118" spans="2:7" ht="17.25" thickBot="1" x14ac:dyDescent="0.35">
      <c r="B118" s="225" t="s">
        <v>94</v>
      </c>
      <c r="C118" s="162"/>
      <c r="D118" s="162"/>
      <c r="E118" s="162"/>
      <c r="F118" s="153"/>
      <c r="G118" s="81">
        <f>(IF(G116&lt;51,0,(IF(G116&gt;75,2,1))))</f>
        <v>1</v>
      </c>
    </row>
    <row r="119" spans="2:7" x14ac:dyDescent="0.3">
      <c r="B119" s="30"/>
      <c r="C119" s="30"/>
      <c r="D119" s="30"/>
      <c r="E119" s="30"/>
      <c r="F119" s="30"/>
      <c r="G119" s="30"/>
    </row>
    <row r="120" spans="2:7" x14ac:dyDescent="0.3">
      <c r="B120" s="30"/>
      <c r="C120" s="30"/>
      <c r="D120" s="30"/>
      <c r="E120" s="30"/>
      <c r="F120" s="30"/>
      <c r="G120" s="30"/>
    </row>
    <row r="121" spans="2:7" x14ac:dyDescent="0.3">
      <c r="B121" s="30"/>
      <c r="C121" s="30"/>
      <c r="D121" s="30"/>
      <c r="E121" s="30"/>
      <c r="F121" s="30"/>
      <c r="G121" s="30"/>
    </row>
    <row r="122" spans="2:7" ht="21" x14ac:dyDescent="0.35">
      <c r="B122" s="226" t="s">
        <v>116</v>
      </c>
      <c r="C122" s="226"/>
      <c r="D122" s="226"/>
      <c r="E122" s="226"/>
      <c r="F122" s="226"/>
      <c r="G122" s="226"/>
    </row>
    <row r="123" spans="2:7" s="64" customFormat="1" ht="18.75" thickBot="1" x14ac:dyDescent="0.4">
      <c r="B123" s="65"/>
      <c r="C123" s="65"/>
      <c r="D123" s="65"/>
      <c r="E123" s="65"/>
      <c r="F123" s="65"/>
      <c r="G123" s="65"/>
    </row>
    <row r="124" spans="2:7" ht="17.25" customHeight="1" thickBot="1" x14ac:dyDescent="0.35">
      <c r="B124" s="235" t="s">
        <v>32</v>
      </c>
      <c r="C124" s="236"/>
      <c r="D124" s="236"/>
      <c r="E124" s="236"/>
      <c r="F124" s="236"/>
      <c r="G124" s="67" t="str">
        <f>IF(AND(F109="Detectivo",F62=E140,G118=2),E142,IF(AND(F109="Detectivo",F62=E140,G118=1),(E141),(IF(AND(F109="Detectivo",F62=E140,G118=0),(E140),(IF(AND(F109="Detectivo",F62=E141,G118=2),E143,IF(AND(F109="Detectivo",F62=E141,G118=1),(E142),(IF(AND(F109="Detectivo",F62=E141,G118=0),(E141),((IF(AND(F109="Detectivo",F62=E142,G118=2),E144,IF(AND(F109="Detectivo",F62=E142,G118=1),(E143),(IF(AND(F109="Detectivo",F62=E142,G118=0),(E142),(((IF(AND(F109="Detectivo",F62=E143,G118=2),(E144),IF(AND(F109="Detectivo",F62=E143,G118=1),(E144),(IF(AND(F109="Detectivo",F62=E143,G118=0),(E143),(((IF(AND(F109="Detectivo",F62=E144),E144,IF(AND(F109="Preventivo",F62=E140,G118=2),E142,IF(AND(F109="Preventivo",F62=E140,G118=1),(E141),(IF(AND(F109="Preventivo",F62=E140,G118=0),(E140),(IF(AND(F109="Preventivo",F62=E141,G118=2),E143,IF(AND(F109="Preventivo",F62=E141,G118=1),(E142),(IF(AND(F109="Preventivo",F62=E141,G118=0),(E141),((IF(AND(F109="Preventivo",F62=E142,G118=2),E144,IF(AND(F109="Preventivo",F62=E142,G118=1),(E143),(IF(AND(F109="Preventivo",F62=E142,G118=0),(E142),(((IF(AND(F109="Preventivo",F62=E143,G118=2),(E144),IF(AND(F109="Preventivo",F62=E143,G118=1),(E144),(IF(AND(F109="Preventivo",F62=E143,G118=0),(E143),(((IF(AND(F109="Preventivo",F62=E144),E144,F62))))))))))))))))))))))))))))))))))))))))))))))))))))</f>
        <v>Por  Valorar</v>
      </c>
    </row>
    <row r="125" spans="2:7" ht="17.25" thickBot="1" x14ac:dyDescent="0.35">
      <c r="B125" s="237" t="s">
        <v>99</v>
      </c>
      <c r="C125" s="238"/>
      <c r="D125" s="238"/>
      <c r="E125" s="238"/>
      <c r="F125" s="238"/>
      <c r="G125" s="66" t="str">
        <f>(IF(AND(F109="Correctivo",F45=F144,G118=2),(F140),(IF(AND(F109="Correctivo",F45=F144,G118=1),(F142),((IF(AND(F109="Correctivo",F45=F144,G118=0),(F144),((IF(AND(F109="Correctivo",F45=F140,G118=0),(F140),((IF(AND(F109="Correctivo",F45=F142,G118=2),(F140),(IF(AND(F109="Correctivo",F45=F142,G118=1),(F140),((IF(AND(F109="Correctivo",F45=F142,G118=0),(F142),((IF(AND(F109="Preventivo",F45=F144,G118=2),(F140),(IF(AND(F109="Preventivo",F45=F144,G118=1),(F142),((IF(AND(F109="Preventivo",F45=F144,G118=0),(F144),((IF(AND(F109="Preventivo",F45=F140,G118=0),(F140),((IF(AND(F109="Preventivo",F45=F142,G118=2),(F140),(IF(AND(F109="Preventivo",F45=F142,G118=1),(F140),((IF(AND(F109="Preventivo",F45=F142,G118=0),(F142),(F45))))))))))))))))))))))))))))))))))))))</f>
        <v>Moderado</v>
      </c>
    </row>
    <row r="126" spans="2:7" ht="17.25" thickBot="1" x14ac:dyDescent="0.35">
      <c r="G126" s="1" t="s">
        <v>2</v>
      </c>
    </row>
    <row r="127" spans="2:7" ht="17.25" thickBot="1" x14ac:dyDescent="0.35">
      <c r="B127" s="225" t="s">
        <v>100</v>
      </c>
      <c r="C127" s="162"/>
      <c r="D127" s="162"/>
      <c r="E127" s="162"/>
      <c r="F127" s="153"/>
      <c r="G127" s="74" t="str">
        <f>IF(AND(G124="Casi Seguro",G125="Catastrófico"),("EXTREMA"),(IF(AND(G124="Probable",G125="Catastrófico"),("EXTREMA"),(IF(AND(G124="Posible",G125="Catastrófico"),("EXTREMA"),((IF(AND(G124="Probable",G125="Mayor"),("ALTA"),(IF(AND(G124="Posible",G125="Mayor"),("ALTA"),(IF(AND(G124="Improbable",G125="Catastrófico"),("ALTA"),(IF(AND(G124="Casi Seguro",G125="MAYOR"),("ALTA"),(IF(AND(G124="Rara vez",G125="Catastrófico"),("MODERADA"),(IF(AND(G124="Improbable",G125="MAYOR"),("MODERADA"),(IF(OR(G124="Improbable",G125="MODERADO"),("MODERADA"),(IF(AND(G124="Rara vez",G125="MAYOR"),("BAJA"),(IF(AND(G124="Rara Vez",G125="MODERADO"),("BAJA"),("ERROR")))))))))))))))))))))))))</f>
        <v>MODERADA</v>
      </c>
    </row>
    <row r="128" spans="2:7" x14ac:dyDescent="0.3">
      <c r="B128" s="82"/>
      <c r="C128" s="82"/>
      <c r="D128" s="82"/>
      <c r="E128" s="82"/>
      <c r="F128" s="82"/>
      <c r="G128" s="83"/>
    </row>
    <row r="129" spans="1:18" x14ac:dyDescent="0.3">
      <c r="B129" s="82"/>
      <c r="C129" s="82"/>
      <c r="D129" s="82"/>
      <c r="E129" s="82"/>
      <c r="F129" s="82"/>
      <c r="G129" s="83"/>
    </row>
    <row r="131" spans="1:18" ht="21" customHeight="1" x14ac:dyDescent="0.3">
      <c r="B131" s="234" t="s">
        <v>109</v>
      </c>
      <c r="C131" s="234"/>
      <c r="D131" s="234"/>
      <c r="E131" s="234"/>
      <c r="F131" s="234"/>
      <c r="G131" s="234"/>
    </row>
    <row r="132" spans="1:18" ht="21" customHeight="1" x14ac:dyDescent="0.3">
      <c r="B132" s="234"/>
      <c r="C132" s="234"/>
      <c r="D132" s="234"/>
      <c r="E132" s="234"/>
      <c r="F132" s="234"/>
      <c r="G132" s="234"/>
    </row>
    <row r="133" spans="1:18" ht="17.25" thickBot="1" x14ac:dyDescent="0.35">
      <c r="A133" s="57"/>
      <c r="B133" s="57"/>
      <c r="C133" s="57"/>
      <c r="D133" s="57"/>
      <c r="E133" s="57"/>
      <c r="F133" s="57"/>
      <c r="G133" s="56"/>
    </row>
    <row r="134" spans="1:18" ht="16.5" customHeight="1" x14ac:dyDescent="0.3">
      <c r="B134" s="227" t="str">
        <f>(IF(G127="BAJA",C93,(IF(G127="MODERADA",C94,(IF(G127="ALTA",C95,(IF(G127="EXTREMA",C96,"Valor"))))))))</f>
        <v>Deben tomarse medidas para  llevar el riesgo a la zona baja o eliminarse</v>
      </c>
      <c r="C134" s="228"/>
      <c r="D134" s="228"/>
      <c r="E134" s="228"/>
      <c r="F134" s="228"/>
      <c r="G134" s="229"/>
      <c r="H134" s="1" t="s">
        <v>2</v>
      </c>
      <c r="I134" s="188" t="s">
        <v>2</v>
      </c>
      <c r="J134" s="188"/>
      <c r="K134" s="188"/>
      <c r="L134" s="188"/>
      <c r="M134" s="4"/>
      <c r="N134" s="4"/>
      <c r="O134" s="4"/>
      <c r="P134" s="4"/>
      <c r="Q134" s="4"/>
      <c r="R134" s="4"/>
    </row>
    <row r="135" spans="1:18" ht="18.75" customHeight="1" thickBot="1" x14ac:dyDescent="0.35">
      <c r="B135" s="230"/>
      <c r="C135" s="231"/>
      <c r="D135" s="231"/>
      <c r="E135" s="231"/>
      <c r="F135" s="231"/>
      <c r="G135" s="232"/>
      <c r="I135" s="112" t="s">
        <v>2</v>
      </c>
      <c r="J135" s="112"/>
      <c r="K135" s="112"/>
    </row>
    <row r="137" spans="1:18" x14ac:dyDescent="0.3">
      <c r="B137" s="233" t="s">
        <v>101</v>
      </c>
      <c r="C137" s="233"/>
      <c r="D137" s="233"/>
      <c r="E137" s="233"/>
      <c r="F137" s="233"/>
      <c r="G137" s="233"/>
    </row>
    <row r="138" spans="1:18" ht="17.25" thickBot="1" x14ac:dyDescent="0.35">
      <c r="B138" s="68"/>
      <c r="C138" s="68"/>
      <c r="D138" s="68"/>
      <c r="E138" s="68"/>
      <c r="F138" s="68"/>
      <c r="G138" s="206" t="s">
        <v>2</v>
      </c>
      <c r="H138" s="207"/>
      <c r="I138" s="207"/>
      <c r="J138" s="207"/>
      <c r="K138" s="207"/>
      <c r="L138" s="207"/>
      <c r="M138" s="207"/>
      <c r="N138" s="207"/>
      <c r="O138" s="207"/>
      <c r="P138" s="207"/>
    </row>
    <row r="139" spans="1:18" ht="33.75" thickBot="1" x14ac:dyDescent="0.35">
      <c r="B139" s="72" t="s">
        <v>90</v>
      </c>
      <c r="C139" s="73" t="s">
        <v>91</v>
      </c>
      <c r="D139" s="32"/>
      <c r="E139" s="60" t="s">
        <v>96</v>
      </c>
      <c r="F139" s="61" t="s">
        <v>44</v>
      </c>
      <c r="G139" s="206"/>
      <c r="H139" s="207"/>
      <c r="I139" s="207"/>
      <c r="J139" s="207"/>
      <c r="K139" s="207"/>
      <c r="L139" s="207"/>
      <c r="M139" s="207"/>
      <c r="N139" s="207"/>
      <c r="O139" s="207"/>
      <c r="P139" s="207"/>
    </row>
    <row r="140" spans="1:18" ht="16.5" customHeight="1" thickTop="1" x14ac:dyDescent="0.3">
      <c r="B140" s="55" t="s">
        <v>89</v>
      </c>
      <c r="C140" s="69">
        <v>0</v>
      </c>
      <c r="D140" s="32"/>
      <c r="E140" s="62" t="s">
        <v>35</v>
      </c>
      <c r="F140" s="208" t="s">
        <v>45</v>
      </c>
      <c r="G140" s="206"/>
      <c r="H140" s="207"/>
      <c r="I140" s="207"/>
      <c r="J140" s="207"/>
      <c r="K140" s="207"/>
      <c r="L140" s="207"/>
      <c r="M140" s="207"/>
      <c r="N140" s="207"/>
      <c r="O140" s="207"/>
      <c r="P140" s="207"/>
    </row>
    <row r="141" spans="1:18" ht="16.5" customHeight="1" x14ac:dyDescent="0.3">
      <c r="B141" s="50" t="s">
        <v>92</v>
      </c>
      <c r="C141" s="70">
        <v>1</v>
      </c>
      <c r="D141" s="32"/>
      <c r="E141" s="63" t="s">
        <v>36</v>
      </c>
      <c r="F141" s="209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8" ht="16.5" customHeight="1" thickBot="1" x14ac:dyDescent="0.35">
      <c r="B142" s="59" t="s">
        <v>93</v>
      </c>
      <c r="C142" s="71">
        <v>2</v>
      </c>
      <c r="D142" s="32"/>
      <c r="E142" s="63" t="s">
        <v>37</v>
      </c>
      <c r="F142" s="209" t="s">
        <v>97</v>
      </c>
      <c r="G142" s="32" t="s">
        <v>2</v>
      </c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8" ht="16.5" customHeight="1" x14ac:dyDescent="0.3">
      <c r="B143" s="32"/>
      <c r="C143" s="32"/>
      <c r="D143" s="32"/>
      <c r="E143" s="63" t="s">
        <v>38</v>
      </c>
      <c r="F143" s="209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8" ht="16.5" customHeight="1" thickBot="1" x14ac:dyDescent="0.35">
      <c r="B144" s="32"/>
      <c r="C144" s="32" t="s">
        <v>2</v>
      </c>
      <c r="D144" s="32"/>
      <c r="E144" s="46" t="s">
        <v>39</v>
      </c>
      <c r="F144" s="58" t="s">
        <v>98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2:7" ht="16.5" customHeight="1" x14ac:dyDescent="0.3">
      <c r="G145" s="1" t="s">
        <v>2</v>
      </c>
    </row>
    <row r="146" spans="2:7" ht="16.5" customHeight="1" x14ac:dyDescent="0.3">
      <c r="E146" s="1" t="s">
        <v>2</v>
      </c>
      <c r="F146" s="1" t="s">
        <v>2</v>
      </c>
    </row>
    <row r="147" spans="2:7" x14ac:dyDescent="0.3">
      <c r="B147" s="1" t="s">
        <v>2</v>
      </c>
    </row>
    <row r="148" spans="2:7" ht="45.75" customHeight="1" x14ac:dyDescent="0.35">
      <c r="B148" s="240" t="s">
        <v>110</v>
      </c>
      <c r="C148" s="240"/>
      <c r="D148" s="240"/>
      <c r="E148" s="240"/>
      <c r="F148" s="240"/>
      <c r="G148" s="240"/>
    </row>
    <row r="150" spans="2:7" ht="37.5" customHeight="1" x14ac:dyDescent="0.3">
      <c r="B150" s="248" t="s">
        <v>111</v>
      </c>
      <c r="C150" s="248"/>
      <c r="D150" s="248"/>
      <c r="E150" s="248"/>
      <c r="F150" s="248"/>
      <c r="G150" s="248"/>
    </row>
    <row r="151" spans="2:7" ht="17.25" thickBot="1" x14ac:dyDescent="0.35"/>
    <row r="152" spans="2:7" ht="17.25" thickBot="1" x14ac:dyDescent="0.35">
      <c r="B152" s="249" t="s">
        <v>113</v>
      </c>
      <c r="C152" s="250"/>
      <c r="D152" s="251" t="s">
        <v>112</v>
      </c>
      <c r="E152" s="252"/>
      <c r="F152" s="252"/>
      <c r="G152" s="253"/>
    </row>
    <row r="153" spans="2:7" ht="16.5" customHeight="1" thickTop="1" x14ac:dyDescent="0.3">
      <c r="B153" s="241" t="s">
        <v>104</v>
      </c>
      <c r="C153" s="242"/>
      <c r="D153" s="254"/>
      <c r="E153" s="255"/>
      <c r="F153" s="255"/>
      <c r="G153" s="256"/>
    </row>
    <row r="154" spans="2:7" x14ac:dyDescent="0.3">
      <c r="B154" s="241"/>
      <c r="C154" s="242"/>
      <c r="D154" s="257"/>
      <c r="E154" s="258"/>
      <c r="F154" s="258"/>
      <c r="G154" s="259"/>
    </row>
    <row r="155" spans="2:7" ht="17.25" thickBot="1" x14ac:dyDescent="0.35">
      <c r="B155" s="243"/>
      <c r="C155" s="244"/>
      <c r="D155" s="260"/>
      <c r="E155" s="261"/>
      <c r="F155" s="261"/>
      <c r="G155" s="262"/>
    </row>
    <row r="156" spans="2:7" ht="33.75" customHeight="1" thickBot="1" x14ac:dyDescent="0.35">
      <c r="B156" s="245" t="s">
        <v>105</v>
      </c>
      <c r="C156" s="247"/>
      <c r="D156" s="263"/>
      <c r="E156" s="264"/>
      <c r="F156" s="264"/>
      <c r="G156" s="265"/>
    </row>
    <row r="157" spans="2:7" ht="31.5" customHeight="1" thickBot="1" x14ac:dyDescent="0.35">
      <c r="B157" s="245" t="s">
        <v>106</v>
      </c>
      <c r="C157" s="246"/>
      <c r="D157" s="266"/>
      <c r="E157" s="267"/>
      <c r="F157" s="267"/>
      <c r="G157" s="268"/>
    </row>
    <row r="161" spans="1:8" x14ac:dyDescent="0.3">
      <c r="A161" s="239" t="s">
        <v>114</v>
      </c>
      <c r="B161" s="239"/>
      <c r="C161" s="239"/>
      <c r="D161" s="239"/>
      <c r="E161" s="239"/>
      <c r="F161" s="239"/>
      <c r="G161" s="239"/>
      <c r="H161" s="239"/>
    </row>
    <row r="162" spans="1:8" x14ac:dyDescent="0.3">
      <c r="B162" s="1" t="s">
        <v>71</v>
      </c>
    </row>
    <row r="163" spans="1:8" x14ac:dyDescent="0.3">
      <c r="B163" s="1" t="s">
        <v>72</v>
      </c>
    </row>
    <row r="164" spans="1:8" x14ac:dyDescent="0.3">
      <c r="B164" s="1" t="s">
        <v>73</v>
      </c>
    </row>
    <row r="165" spans="1:8" x14ac:dyDescent="0.3">
      <c r="B165" s="1" t="s">
        <v>74</v>
      </c>
    </row>
    <row r="167" spans="1:8" x14ac:dyDescent="0.3">
      <c r="B167" s="1" t="s">
        <v>78</v>
      </c>
    </row>
    <row r="168" spans="1:8" x14ac:dyDescent="0.3">
      <c r="B168" s="1" t="s">
        <v>79</v>
      </c>
    </row>
    <row r="169" spans="1:8" x14ac:dyDescent="0.3">
      <c r="B169" s="1" t="s">
        <v>80</v>
      </c>
    </row>
    <row r="172" spans="1:8" x14ac:dyDescent="0.3">
      <c r="B172" s="1" t="s">
        <v>3</v>
      </c>
    </row>
    <row r="173" spans="1:8" x14ac:dyDescent="0.3">
      <c r="B173" s="1" t="s">
        <v>84</v>
      </c>
    </row>
    <row r="174" spans="1:8" x14ac:dyDescent="0.3">
      <c r="B174" s="1" t="s">
        <v>85</v>
      </c>
    </row>
  </sheetData>
  <mergeCells count="104">
    <mergeCell ref="A161:H161"/>
    <mergeCell ref="B148:G148"/>
    <mergeCell ref="B153:C155"/>
    <mergeCell ref="B157:C157"/>
    <mergeCell ref="B156:C156"/>
    <mergeCell ref="B150:G150"/>
    <mergeCell ref="B152:C152"/>
    <mergeCell ref="D152:G152"/>
    <mergeCell ref="D153:G155"/>
    <mergeCell ref="D156:G156"/>
    <mergeCell ref="D157:G157"/>
    <mergeCell ref="G138:P140"/>
    <mergeCell ref="F140:F141"/>
    <mergeCell ref="F142:F143"/>
    <mergeCell ref="C116:F116"/>
    <mergeCell ref="C105:G107"/>
    <mergeCell ref="B111:E111"/>
    <mergeCell ref="B112:E112"/>
    <mergeCell ref="B113:E113"/>
    <mergeCell ref="B114:E114"/>
    <mergeCell ref="B115:E115"/>
    <mergeCell ref="B118:F118"/>
    <mergeCell ref="B122:G122"/>
    <mergeCell ref="B127:F127"/>
    <mergeCell ref="B134:G135"/>
    <mergeCell ref="B137:G137"/>
    <mergeCell ref="B131:G132"/>
    <mergeCell ref="B124:F124"/>
    <mergeCell ref="I134:L134"/>
    <mergeCell ref="I135:K135"/>
    <mergeCell ref="B125:F125"/>
    <mergeCell ref="B70:G71"/>
    <mergeCell ref="B105:B107"/>
    <mergeCell ref="C95:G95"/>
    <mergeCell ref="C96:G96"/>
    <mergeCell ref="B99:G99"/>
    <mergeCell ref="B101:G101"/>
    <mergeCell ref="B103:G103"/>
    <mergeCell ref="B91:G91"/>
    <mergeCell ref="C93:G93"/>
    <mergeCell ref="C94:G94"/>
    <mergeCell ref="B79:B80"/>
    <mergeCell ref="B81:B82"/>
    <mergeCell ref="B83:B84"/>
    <mergeCell ref="B85:B86"/>
    <mergeCell ref="F88:G88"/>
    <mergeCell ref="F79:G79"/>
    <mergeCell ref="F80:G80"/>
    <mergeCell ref="F81:G81"/>
    <mergeCell ref="F82:G82"/>
    <mergeCell ref="F83:G83"/>
    <mergeCell ref="F84:G84"/>
    <mergeCell ref="B74:G74"/>
    <mergeCell ref="F85:G85"/>
    <mergeCell ref="F86:G86"/>
    <mergeCell ref="F65:G65"/>
    <mergeCell ref="C54:E55"/>
    <mergeCell ref="C24:E25"/>
    <mergeCell ref="C33:E33"/>
    <mergeCell ref="C36:E36"/>
    <mergeCell ref="C37:E37"/>
    <mergeCell ref="C38:E38"/>
    <mergeCell ref="C39:E39"/>
    <mergeCell ref="C40:E40"/>
    <mergeCell ref="C41:E41"/>
    <mergeCell ref="C42:E42"/>
    <mergeCell ref="F87:G87"/>
    <mergeCell ref="C79:C80"/>
    <mergeCell ref="C81:C82"/>
    <mergeCell ref="C83:C84"/>
    <mergeCell ref="C85:C86"/>
    <mergeCell ref="C77:C78"/>
    <mergeCell ref="B65:E65"/>
    <mergeCell ref="C46:E46"/>
    <mergeCell ref="C44:E44"/>
    <mergeCell ref="F61:G61"/>
    <mergeCell ref="F62:G62"/>
    <mergeCell ref="B77:B78"/>
    <mergeCell ref="F77:G77"/>
    <mergeCell ref="F78:G78"/>
    <mergeCell ref="C63:E63"/>
    <mergeCell ref="F54:G54"/>
    <mergeCell ref="D76:G76"/>
    <mergeCell ref="B68:G68"/>
    <mergeCell ref="F63:G63"/>
    <mergeCell ref="F46:G46"/>
    <mergeCell ref="F45:G45"/>
    <mergeCell ref="B66:E66"/>
    <mergeCell ref="B51:G52"/>
    <mergeCell ref="F66:G66"/>
    <mergeCell ref="B1:G1"/>
    <mergeCell ref="B2:G2"/>
    <mergeCell ref="B17:G17"/>
    <mergeCell ref="B19:G19"/>
    <mergeCell ref="B21:G21"/>
    <mergeCell ref="B49:G49"/>
    <mergeCell ref="C43:E43"/>
    <mergeCell ref="C8:G8"/>
    <mergeCell ref="B4:G4"/>
    <mergeCell ref="F24:G24"/>
    <mergeCell ref="C10:G10"/>
    <mergeCell ref="C11:G11"/>
    <mergeCell ref="C12:G12"/>
    <mergeCell ref="C9:G9"/>
  </mergeCells>
  <conditionalFormatting sqref="F45">
    <cfRule type="containsText" dxfId="27" priority="13" operator="containsText" text="Catastrófico">
      <formula>NOT(ISERROR(SEARCH("Catastrófico",F45)))</formula>
    </cfRule>
    <cfRule type="cellIs" dxfId="26" priority="14" operator="equal">
      <formula>"Mayor"</formula>
    </cfRule>
    <cfRule type="cellIs" dxfId="25" priority="15" operator="equal">
      <formula>"Moderado"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">
    <cfRule type="containsText" dxfId="24" priority="9" operator="containsText" text="Catastrófico">
      <formula>NOT(ISERROR(SEARCH("Catastrófico",F62)))</formula>
    </cfRule>
    <cfRule type="cellIs" dxfId="23" priority="10" operator="equal">
      <formula>"Mayor"</formula>
    </cfRule>
    <cfRule type="cellIs" dxfId="22" priority="11" operator="equal">
      <formula>"Moderado"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:F67">
    <cfRule type="containsText" dxfId="21" priority="5" operator="containsText" text="EXTREMA">
      <formula>NOT(ISERROR(SEARCH("EXTREMA",F66)))</formula>
    </cfRule>
    <cfRule type="containsText" dxfId="20" priority="6" operator="containsText" text="ALTA">
      <formula>NOT(ISERROR(SEARCH("ALTA",F66)))</formula>
    </cfRule>
    <cfRule type="containsText" dxfId="19" priority="7" operator="containsText" text="MODERADA">
      <formula>NOT(ISERROR(SEARCH("MODERADA",F66)))</formula>
    </cfRule>
    <cfRule type="containsText" dxfId="18" priority="8" operator="containsText" text="BAJA">
      <formula>NOT(ISERROR(SEARCH("BAJA",F66)))</formula>
    </cfRule>
  </conditionalFormatting>
  <conditionalFormatting sqref="G127:G129">
    <cfRule type="containsText" dxfId="17" priority="1" operator="containsText" text="EXTREMA">
      <formula>NOT(ISERROR(SEARCH("EXTREMA",G127)))</formula>
    </cfRule>
    <cfRule type="containsText" dxfId="16" priority="2" operator="containsText" text="ALTA">
      <formula>NOT(ISERROR(SEARCH("ALTA",G127)))</formula>
    </cfRule>
    <cfRule type="containsText" dxfId="15" priority="3" operator="containsText" text="MODERADA">
      <formula>NOT(ISERROR(SEARCH("MODERADA",G127)))</formula>
    </cfRule>
    <cfRule type="containsText" dxfId="14" priority="4" operator="containsText" text="BAJA">
      <formula>NOT(ISERROR(SEARCH("BAJA",G127)))</formula>
    </cfRule>
  </conditionalFormatting>
  <dataValidations xWindow="709" yWindow="556" count="3">
    <dataValidation type="list" allowBlank="1" showInputMessage="1" showErrorMessage="1" promptTitle="Descripcion de la respuesta" prompt="Preventivo: Se orienta a eliminar la causa  o su ocurrencia_x000a_Detectivo: Aquellos que registran un evento despues de presentado._x000a_Correctivo:Aquellos  que permiten, despues de ser detectado el evento no deseado, el restablecimiento de la actividad." sqref="F109">
      <formula1>$B$163:$B$165</formula1>
    </dataValidation>
    <dataValidation type="list" allowBlank="1" showInputMessage="1" showErrorMessage="1" promptTitle="Clases de contorles" prompt="Manuales:políticas de operación aplicables,autorizaciones por firmas, correos, archivos fisicos, consecutivos, lista de chequeos._x000a__x000a_Automáticos: Utilizan una herramienta tecnológica como sistemas de información, no hay intervención de una persona." sqref="F112">
      <formula1>$B$168:$B$170</formula1>
    </dataValidation>
    <dataValidation type="list" allowBlank="1" showInputMessage="1" showErrorMessage="1" sqref="F113:F115 F110:F111">
      <formula1>$B$173:$B$174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showGridLines="0" tabSelected="1" topLeftCell="A73" workbookViewId="0">
      <selection activeCell="I158" sqref="I158"/>
    </sheetView>
  </sheetViews>
  <sheetFormatPr baseColWidth="10" defaultRowHeight="16.5" x14ac:dyDescent="0.3"/>
  <cols>
    <col min="1" max="1" width="4.7109375" style="1" customWidth="1"/>
    <col min="2" max="2" width="18" style="1" customWidth="1"/>
    <col min="3" max="3" width="19.7109375" style="1" customWidth="1"/>
    <col min="4" max="4" width="18.140625" style="1" customWidth="1"/>
    <col min="5" max="5" width="17.85546875" style="1" customWidth="1"/>
    <col min="6" max="6" width="15.85546875" style="1" customWidth="1"/>
    <col min="7" max="7" width="19.85546875" style="1" customWidth="1"/>
    <col min="8" max="8" width="2.5703125" style="1" customWidth="1"/>
    <col min="9" max="16384" width="11.42578125" style="1"/>
  </cols>
  <sheetData>
    <row r="1" spans="2:7" ht="21" x14ac:dyDescent="0.35">
      <c r="B1" s="109" t="s">
        <v>102</v>
      </c>
      <c r="C1" s="109"/>
      <c r="D1" s="109"/>
      <c r="E1" s="109"/>
      <c r="F1" s="109"/>
      <c r="G1" s="109"/>
    </row>
    <row r="2" spans="2:7" ht="21" x14ac:dyDescent="0.35">
      <c r="B2" s="109" t="s">
        <v>103</v>
      </c>
      <c r="C2" s="109"/>
      <c r="D2" s="109"/>
      <c r="E2" s="109"/>
      <c r="F2" s="109"/>
      <c r="G2" s="109"/>
    </row>
    <row r="3" spans="2:7" ht="21" x14ac:dyDescent="0.35">
      <c r="B3" s="104"/>
      <c r="C3" s="104"/>
      <c r="D3" s="104"/>
      <c r="E3" s="104"/>
      <c r="F3" s="104"/>
      <c r="G3" s="104"/>
    </row>
    <row r="4" spans="2:7" ht="21" x14ac:dyDescent="0.35">
      <c r="B4" s="110" t="s">
        <v>117</v>
      </c>
      <c r="C4" s="110"/>
      <c r="D4" s="110"/>
      <c r="E4" s="110"/>
      <c r="F4" s="110"/>
      <c r="G4" s="110"/>
    </row>
    <row r="5" spans="2:7" ht="21" x14ac:dyDescent="0.35">
      <c r="B5" s="104"/>
      <c r="C5" s="104"/>
      <c r="D5" s="104"/>
      <c r="E5" s="104"/>
      <c r="F5" s="104"/>
      <c r="G5" s="104"/>
    </row>
    <row r="6" spans="2:7" ht="21" x14ac:dyDescent="0.35">
      <c r="B6" s="104"/>
      <c r="C6" s="104"/>
      <c r="D6" s="104"/>
      <c r="E6" s="104"/>
      <c r="F6" s="104"/>
      <c r="G6" s="104"/>
    </row>
    <row r="8" spans="2:7" x14ac:dyDescent="0.3">
      <c r="B8" s="2" t="s">
        <v>0</v>
      </c>
      <c r="C8" s="116">
        <v>2</v>
      </c>
      <c r="D8" s="116"/>
      <c r="E8" s="116"/>
      <c r="F8" s="116"/>
      <c r="G8" s="116"/>
    </row>
    <row r="9" spans="2:7" ht="24.75" customHeight="1" x14ac:dyDescent="0.3">
      <c r="B9" s="3" t="s">
        <v>67</v>
      </c>
      <c r="C9" s="122" t="s">
        <v>120</v>
      </c>
      <c r="D9" s="122"/>
      <c r="E9" s="122"/>
      <c r="F9" s="122"/>
      <c r="G9" s="122"/>
    </row>
    <row r="10" spans="2:7" ht="56.25" customHeight="1" x14ac:dyDescent="0.3">
      <c r="B10" s="3" t="s">
        <v>123</v>
      </c>
      <c r="C10" s="122" t="s">
        <v>124</v>
      </c>
      <c r="D10" s="122"/>
      <c r="E10" s="122"/>
      <c r="F10" s="122"/>
      <c r="G10" s="122"/>
    </row>
    <row r="11" spans="2:7" ht="39.75" customHeight="1" x14ac:dyDescent="0.3">
      <c r="B11" s="3" t="s">
        <v>63</v>
      </c>
      <c r="C11" s="121" t="s">
        <v>121</v>
      </c>
      <c r="D11" s="119"/>
      <c r="E11" s="119"/>
      <c r="F11" s="119"/>
      <c r="G11" s="119"/>
    </row>
    <row r="12" spans="2:7" ht="43.5" customHeight="1" x14ac:dyDescent="0.3">
      <c r="B12" s="3" t="s">
        <v>64</v>
      </c>
      <c r="C12" s="120" t="s">
        <v>125</v>
      </c>
      <c r="D12" s="120"/>
      <c r="E12" s="120"/>
      <c r="F12" s="120"/>
      <c r="G12" s="120"/>
    </row>
    <row r="13" spans="2:7" ht="56.25" customHeight="1" x14ac:dyDescent="0.3">
      <c r="B13" s="3" t="s">
        <v>65</v>
      </c>
      <c r="C13" s="121" t="s">
        <v>122</v>
      </c>
      <c r="D13" s="121"/>
      <c r="E13" s="121"/>
      <c r="F13" s="121"/>
      <c r="G13" s="121"/>
    </row>
    <row r="14" spans="2:7" ht="40.5" customHeight="1" x14ac:dyDescent="0.3">
      <c r="B14" s="3" t="s">
        <v>66</v>
      </c>
      <c r="C14" s="270" t="s">
        <v>119</v>
      </c>
      <c r="D14" s="270"/>
      <c r="E14" s="270"/>
      <c r="F14" s="270"/>
      <c r="G14" s="270"/>
    </row>
    <row r="15" spans="2:7" x14ac:dyDescent="0.3">
      <c r="B15" s="3"/>
      <c r="C15" s="84"/>
      <c r="D15" s="84"/>
      <c r="E15" s="84"/>
      <c r="F15" s="84"/>
      <c r="G15" s="84"/>
    </row>
    <row r="16" spans="2:7" x14ac:dyDescent="0.3">
      <c r="B16" s="3"/>
      <c r="C16" s="84"/>
      <c r="D16" s="84"/>
      <c r="E16" s="84"/>
      <c r="F16" s="84"/>
      <c r="G16" s="84"/>
    </row>
    <row r="18" spans="2:7" ht="21" x14ac:dyDescent="0.35">
      <c r="B18" s="110" t="s">
        <v>118</v>
      </c>
      <c r="C18" s="110"/>
      <c r="D18" s="110"/>
      <c r="E18" s="110"/>
      <c r="F18" s="110"/>
      <c r="G18" s="110"/>
    </row>
    <row r="19" spans="2:7" x14ac:dyDescent="0.3">
      <c r="B19" s="20"/>
      <c r="C19" s="20"/>
      <c r="D19" s="20"/>
      <c r="E19" s="20"/>
      <c r="F19" s="20"/>
      <c r="G19" s="20"/>
    </row>
    <row r="20" spans="2:7" x14ac:dyDescent="0.3">
      <c r="B20" s="111" t="s">
        <v>107</v>
      </c>
      <c r="C20" s="111"/>
      <c r="D20" s="111"/>
      <c r="E20" s="111"/>
      <c r="F20" s="111"/>
      <c r="G20" s="111"/>
    </row>
    <row r="21" spans="2:7" x14ac:dyDescent="0.3">
      <c r="B21" s="56"/>
      <c r="C21" s="56"/>
      <c r="D21" s="56"/>
      <c r="E21" s="56"/>
      <c r="F21" s="56"/>
      <c r="G21" s="56"/>
    </row>
    <row r="22" spans="2:7" x14ac:dyDescent="0.3">
      <c r="B22" s="112" t="s">
        <v>1</v>
      </c>
      <c r="C22" s="112"/>
      <c r="D22" s="112"/>
      <c r="E22" s="112"/>
      <c r="F22" s="112"/>
      <c r="G22" s="112"/>
    </row>
    <row r="23" spans="2:7" x14ac:dyDescent="0.3">
      <c r="B23" s="56"/>
      <c r="C23" s="56"/>
      <c r="D23" s="56"/>
      <c r="E23" s="56"/>
      <c r="F23" s="56"/>
      <c r="G23" s="56"/>
    </row>
    <row r="24" spans="2:7" ht="17.25" thickBot="1" x14ac:dyDescent="0.35">
      <c r="B24" s="106" t="s">
        <v>2</v>
      </c>
      <c r="C24" s="106"/>
      <c r="D24" s="106"/>
      <c r="E24" s="106"/>
      <c r="F24" s="106"/>
      <c r="G24" s="106"/>
    </row>
    <row r="25" spans="2:7" x14ac:dyDescent="0.3">
      <c r="B25" s="91" t="s">
        <v>0</v>
      </c>
      <c r="C25" s="163" t="s">
        <v>47</v>
      </c>
      <c r="D25" s="164"/>
      <c r="E25" s="165"/>
      <c r="F25" s="117" t="s">
        <v>3</v>
      </c>
      <c r="G25" s="118"/>
    </row>
    <row r="26" spans="2:7" ht="17.25" thickBot="1" x14ac:dyDescent="0.35">
      <c r="B26" s="92"/>
      <c r="C26" s="166"/>
      <c r="D26" s="167"/>
      <c r="E26" s="168"/>
      <c r="F26" s="93" t="s">
        <v>4</v>
      </c>
      <c r="G26" s="94" t="s">
        <v>5</v>
      </c>
    </row>
    <row r="27" spans="2:7" ht="18.75" thickTop="1" x14ac:dyDescent="0.35">
      <c r="B27" s="25">
        <v>1</v>
      </c>
      <c r="C27" s="8" t="s">
        <v>6</v>
      </c>
      <c r="D27" s="8"/>
      <c r="E27" s="8"/>
      <c r="F27" s="85" t="s">
        <v>126</v>
      </c>
      <c r="G27" s="86"/>
    </row>
    <row r="28" spans="2:7" ht="18" x14ac:dyDescent="0.35">
      <c r="B28" s="26">
        <v>2</v>
      </c>
      <c r="C28" s="10" t="s">
        <v>7</v>
      </c>
      <c r="D28" s="10"/>
      <c r="E28" s="10"/>
      <c r="F28" s="87" t="s">
        <v>2</v>
      </c>
      <c r="G28" s="88" t="s">
        <v>126</v>
      </c>
    </row>
    <row r="29" spans="2:7" ht="18" x14ac:dyDescent="0.35">
      <c r="B29" s="26">
        <v>3</v>
      </c>
      <c r="C29" s="10" t="s">
        <v>8</v>
      </c>
      <c r="D29" s="10"/>
      <c r="E29" s="10"/>
      <c r="F29" s="87" t="s">
        <v>2</v>
      </c>
      <c r="G29" s="88" t="s">
        <v>126</v>
      </c>
    </row>
    <row r="30" spans="2:7" ht="18" x14ac:dyDescent="0.35">
      <c r="B30" s="26">
        <v>4</v>
      </c>
      <c r="C30" s="10" t="s">
        <v>9</v>
      </c>
      <c r="D30" s="10"/>
      <c r="E30" s="10"/>
      <c r="F30" s="87" t="s">
        <v>2</v>
      </c>
      <c r="G30" s="88" t="s">
        <v>126</v>
      </c>
    </row>
    <row r="31" spans="2:7" ht="18" x14ac:dyDescent="0.35">
      <c r="B31" s="26">
        <v>5</v>
      </c>
      <c r="C31" s="10" t="s">
        <v>10</v>
      </c>
      <c r="D31" s="10"/>
      <c r="E31" s="10"/>
      <c r="F31" s="87" t="s">
        <v>126</v>
      </c>
      <c r="G31" s="88"/>
    </row>
    <row r="32" spans="2:7" ht="18" x14ac:dyDescent="0.35">
      <c r="B32" s="26">
        <v>6</v>
      </c>
      <c r="C32" s="10" t="s">
        <v>11</v>
      </c>
      <c r="D32" s="10"/>
      <c r="E32" s="10"/>
      <c r="F32" s="87" t="s">
        <v>126</v>
      </c>
      <c r="G32" s="88"/>
    </row>
    <row r="33" spans="2:7" ht="18" x14ac:dyDescent="0.35">
      <c r="B33" s="26">
        <v>7</v>
      </c>
      <c r="C33" s="10" t="s">
        <v>12</v>
      </c>
      <c r="D33" s="10"/>
      <c r="E33" s="10"/>
      <c r="F33" s="87" t="s">
        <v>126</v>
      </c>
      <c r="G33" s="88"/>
    </row>
    <row r="34" spans="2:7" ht="51.75" customHeight="1" x14ac:dyDescent="0.35">
      <c r="B34" s="26">
        <v>8</v>
      </c>
      <c r="C34" s="169" t="s">
        <v>13</v>
      </c>
      <c r="D34" s="170"/>
      <c r="E34" s="171"/>
      <c r="F34" s="87" t="s">
        <v>2</v>
      </c>
      <c r="G34" s="88" t="s">
        <v>126</v>
      </c>
    </row>
    <row r="35" spans="2:7" ht="18" x14ac:dyDescent="0.35">
      <c r="B35" s="26">
        <v>9</v>
      </c>
      <c r="C35" s="24" t="s">
        <v>14</v>
      </c>
      <c r="D35" s="24"/>
      <c r="E35" s="24"/>
      <c r="F35" s="87" t="s">
        <v>126</v>
      </c>
      <c r="G35" s="88"/>
    </row>
    <row r="36" spans="2:7" ht="18" x14ac:dyDescent="0.35">
      <c r="B36" s="26">
        <v>10</v>
      </c>
      <c r="C36" s="24" t="s">
        <v>15</v>
      </c>
      <c r="D36" s="24"/>
      <c r="E36" s="24"/>
      <c r="F36" s="87" t="s">
        <v>126</v>
      </c>
      <c r="G36" s="88"/>
    </row>
    <row r="37" spans="2:7" ht="18" x14ac:dyDescent="0.35">
      <c r="B37" s="26">
        <v>11</v>
      </c>
      <c r="C37" s="172" t="s">
        <v>16</v>
      </c>
      <c r="D37" s="173"/>
      <c r="E37" s="174"/>
      <c r="F37" s="87" t="s">
        <v>126</v>
      </c>
      <c r="G37" s="88"/>
    </row>
    <row r="38" spans="2:7" ht="18" x14ac:dyDescent="0.35">
      <c r="B38" s="26">
        <v>12</v>
      </c>
      <c r="C38" s="172" t="s">
        <v>17</v>
      </c>
      <c r="D38" s="173"/>
      <c r="E38" s="174"/>
      <c r="F38" s="87" t="s">
        <v>126</v>
      </c>
      <c r="G38" s="88"/>
    </row>
    <row r="39" spans="2:7" ht="18" x14ac:dyDescent="0.35">
      <c r="B39" s="26">
        <v>13</v>
      </c>
      <c r="C39" s="172" t="s">
        <v>18</v>
      </c>
      <c r="D39" s="173"/>
      <c r="E39" s="174"/>
      <c r="F39" s="87" t="s">
        <v>126</v>
      </c>
      <c r="G39" s="88"/>
    </row>
    <row r="40" spans="2:7" ht="18" x14ac:dyDescent="0.35">
      <c r="B40" s="26">
        <v>14</v>
      </c>
      <c r="C40" s="172" t="s">
        <v>19</v>
      </c>
      <c r="D40" s="173"/>
      <c r="E40" s="174"/>
      <c r="F40" s="87" t="s">
        <v>126</v>
      </c>
      <c r="G40" s="88"/>
    </row>
    <row r="41" spans="2:7" ht="18" x14ac:dyDescent="0.35">
      <c r="B41" s="26">
        <v>15</v>
      </c>
      <c r="C41" s="172" t="s">
        <v>20</v>
      </c>
      <c r="D41" s="173"/>
      <c r="E41" s="174"/>
      <c r="F41" s="87" t="s">
        <v>2</v>
      </c>
      <c r="G41" s="88" t="s">
        <v>126</v>
      </c>
    </row>
    <row r="42" spans="2:7" ht="18" x14ac:dyDescent="0.35">
      <c r="B42" s="26">
        <v>16</v>
      </c>
      <c r="C42" s="172" t="s">
        <v>21</v>
      </c>
      <c r="D42" s="173"/>
      <c r="E42" s="174"/>
      <c r="F42" s="87" t="s">
        <v>2</v>
      </c>
      <c r="G42" s="88" t="s">
        <v>126</v>
      </c>
    </row>
    <row r="43" spans="2:7" ht="18" x14ac:dyDescent="0.35">
      <c r="B43" s="26">
        <v>17</v>
      </c>
      <c r="C43" s="172" t="s">
        <v>22</v>
      </c>
      <c r="D43" s="173"/>
      <c r="E43" s="174"/>
      <c r="F43" s="87" t="s">
        <v>2</v>
      </c>
      <c r="G43" s="88" t="s">
        <v>126</v>
      </c>
    </row>
    <row r="44" spans="2:7" ht="18.75" thickBot="1" x14ac:dyDescent="0.4">
      <c r="B44" s="27">
        <v>18</v>
      </c>
      <c r="C44" s="113" t="s">
        <v>23</v>
      </c>
      <c r="D44" s="114"/>
      <c r="E44" s="115"/>
      <c r="F44" s="89"/>
      <c r="G44" s="90" t="s">
        <v>126</v>
      </c>
    </row>
    <row r="45" spans="2:7" ht="17.25" thickTop="1" x14ac:dyDescent="0.3">
      <c r="B45" s="13" t="s">
        <v>2</v>
      </c>
      <c r="C45" s="136" t="s">
        <v>24</v>
      </c>
      <c r="D45" s="136"/>
      <c r="E45" s="137"/>
      <c r="F45" s="14">
        <f>COUNTIF(F27:F44,"X")</f>
        <v>10</v>
      </c>
      <c r="G45" s="15">
        <f>COUNTIF(G27:G44,"X")</f>
        <v>8</v>
      </c>
    </row>
    <row r="46" spans="2:7" x14ac:dyDescent="0.3">
      <c r="B46" s="16"/>
      <c r="C46" s="75" t="s">
        <v>25</v>
      </c>
      <c r="D46" s="76"/>
      <c r="E46" s="76"/>
      <c r="F46" s="154" t="str">
        <f>(IF(F45&lt;6,"Moderado",(IF(F45&gt;11,"Catastrófico","Mayor"))))</f>
        <v>Mayor</v>
      </c>
      <c r="G46" s="155"/>
    </row>
    <row r="47" spans="2:7" ht="17.25" thickBot="1" x14ac:dyDescent="0.35">
      <c r="B47" s="17"/>
      <c r="C47" s="134" t="s">
        <v>26</v>
      </c>
      <c r="D47" s="134"/>
      <c r="E47" s="135"/>
      <c r="F47" s="140">
        <f>(IF(F46="Moderado",5,(IF(F46="Catastrófico",20,10))))</f>
        <v>10</v>
      </c>
      <c r="G47" s="141"/>
    </row>
    <row r="48" spans="2:7" x14ac:dyDescent="0.3">
      <c r="B48" s="18"/>
    </row>
    <row r="49" spans="2:7" x14ac:dyDescent="0.3">
      <c r="B49" s="18"/>
    </row>
    <row r="50" spans="2:7" x14ac:dyDescent="0.3">
      <c r="B50" s="111" t="s">
        <v>108</v>
      </c>
      <c r="C50" s="111"/>
      <c r="D50" s="111"/>
      <c r="E50" s="111"/>
      <c r="F50" s="111"/>
      <c r="G50" s="111"/>
    </row>
    <row r="51" spans="2:7" x14ac:dyDescent="0.3">
      <c r="B51" s="20"/>
      <c r="C51" s="20"/>
      <c r="D51" s="20"/>
      <c r="E51" s="20"/>
      <c r="F51" s="20"/>
      <c r="G51" s="20"/>
    </row>
    <row r="52" spans="2:7" x14ac:dyDescent="0.3">
      <c r="B52" s="159" t="s">
        <v>50</v>
      </c>
      <c r="C52" s="159"/>
      <c r="D52" s="159"/>
      <c r="E52" s="159"/>
      <c r="F52" s="159"/>
      <c r="G52" s="159"/>
    </row>
    <row r="53" spans="2:7" x14ac:dyDescent="0.3">
      <c r="B53" s="159"/>
      <c r="C53" s="159"/>
      <c r="D53" s="159"/>
      <c r="E53" s="159"/>
      <c r="F53" s="159"/>
      <c r="G53" s="159"/>
    </row>
    <row r="54" spans="2:7" ht="17.25" thickBot="1" x14ac:dyDescent="0.35">
      <c r="B54" s="18"/>
    </row>
    <row r="55" spans="2:7" x14ac:dyDescent="0.3">
      <c r="B55" s="91" t="s">
        <v>0</v>
      </c>
      <c r="C55" s="163" t="s">
        <v>46</v>
      </c>
      <c r="D55" s="164"/>
      <c r="E55" s="165"/>
      <c r="F55" s="117" t="s">
        <v>3</v>
      </c>
      <c r="G55" s="118"/>
    </row>
    <row r="56" spans="2:7" ht="17.25" thickBot="1" x14ac:dyDescent="0.35">
      <c r="B56" s="92"/>
      <c r="C56" s="166"/>
      <c r="D56" s="167"/>
      <c r="E56" s="168"/>
      <c r="F56" s="93" t="s">
        <v>4</v>
      </c>
      <c r="G56" s="94" t="s">
        <v>5</v>
      </c>
    </row>
    <row r="57" spans="2:7" ht="18.75" thickTop="1" x14ac:dyDescent="0.35">
      <c r="B57" s="7">
        <v>1</v>
      </c>
      <c r="C57" s="8" t="s">
        <v>27</v>
      </c>
      <c r="D57" s="8"/>
      <c r="E57" s="8"/>
      <c r="F57" s="85" t="s">
        <v>126</v>
      </c>
      <c r="G57" s="86" t="s">
        <v>2</v>
      </c>
    </row>
    <row r="58" spans="2:7" ht="18" x14ac:dyDescent="0.35">
      <c r="B58" s="9">
        <v>2</v>
      </c>
      <c r="C58" s="10" t="s">
        <v>28</v>
      </c>
      <c r="D58" s="10"/>
      <c r="E58" s="10"/>
      <c r="F58" s="87" t="s">
        <v>2</v>
      </c>
      <c r="G58" s="88" t="s">
        <v>2</v>
      </c>
    </row>
    <row r="59" spans="2:7" ht="18" x14ac:dyDescent="0.35">
      <c r="B59" s="9">
        <v>3</v>
      </c>
      <c r="C59" s="10" t="s">
        <v>29</v>
      </c>
      <c r="D59" s="10"/>
      <c r="E59" s="10"/>
      <c r="F59" s="87" t="s">
        <v>2</v>
      </c>
      <c r="G59" s="88" t="s">
        <v>2</v>
      </c>
    </row>
    <row r="60" spans="2:7" ht="18" x14ac:dyDescent="0.35">
      <c r="B60" s="9">
        <v>4</v>
      </c>
      <c r="C60" s="10" t="s">
        <v>10</v>
      </c>
      <c r="D60" s="10"/>
      <c r="E60" s="10"/>
      <c r="F60" s="87" t="s">
        <v>2</v>
      </c>
      <c r="G60" s="88" t="s">
        <v>2</v>
      </c>
    </row>
    <row r="61" spans="2:7" ht="18.75" thickBot="1" x14ac:dyDescent="0.4">
      <c r="B61" s="11">
        <v>5</v>
      </c>
      <c r="C61" s="12" t="s">
        <v>30</v>
      </c>
      <c r="D61" s="12"/>
      <c r="E61" s="12"/>
      <c r="F61" s="89" t="s">
        <v>2</v>
      </c>
      <c r="G61" s="90" t="s">
        <v>2</v>
      </c>
    </row>
    <row r="62" spans="2:7" ht="17.25" thickTop="1" x14ac:dyDescent="0.3">
      <c r="B62" s="13"/>
      <c r="C62" s="77" t="s">
        <v>31</v>
      </c>
      <c r="D62" s="77"/>
      <c r="E62" s="77"/>
      <c r="F62" s="138">
        <f>(IF(F57="X",1,(IF(F58="X",2,(IF(F59="X",3,(IF(F60="X",4,(IF(F61="X",5,"Por valorar"))))))))))</f>
        <v>1</v>
      </c>
      <c r="G62" s="139"/>
    </row>
    <row r="63" spans="2:7" ht="17.25" thickBot="1" x14ac:dyDescent="0.35">
      <c r="B63" s="17"/>
      <c r="C63" s="78" t="s">
        <v>25</v>
      </c>
      <c r="D63" s="79"/>
      <c r="E63" s="79"/>
      <c r="F63" s="140" t="str">
        <f>(IF(F62=1,"Rara Vez",(IF(F62=2,"Improbable",(IF(F62=3,"Posible",(IF(F62=4,"Probable",(IF(F62=5,"Casi Seguro","Por  Valorar"))))))))))</f>
        <v>Rara Vez</v>
      </c>
      <c r="G63" s="141"/>
    </row>
    <row r="64" spans="2:7" ht="17.25" thickBot="1" x14ac:dyDescent="0.35">
      <c r="B64" s="17"/>
      <c r="C64" s="134" t="s">
        <v>26</v>
      </c>
      <c r="D64" s="134"/>
      <c r="E64" s="135"/>
      <c r="F64" s="152">
        <f>F62</f>
        <v>1</v>
      </c>
      <c r="G64" s="153"/>
    </row>
    <row r="65" spans="2:7" ht="17.25" thickBot="1" x14ac:dyDescent="0.35">
      <c r="B65" s="18"/>
    </row>
    <row r="66" spans="2:7" ht="17.25" thickBot="1" x14ac:dyDescent="0.35">
      <c r="B66" s="131" t="s">
        <v>48</v>
      </c>
      <c r="C66" s="132"/>
      <c r="D66" s="132"/>
      <c r="E66" s="133"/>
      <c r="F66" s="162">
        <f>F64*F47</f>
        <v>10</v>
      </c>
      <c r="G66" s="153"/>
    </row>
    <row r="67" spans="2:7" ht="17.25" thickBot="1" x14ac:dyDescent="0.35">
      <c r="B67" s="156" t="s">
        <v>49</v>
      </c>
      <c r="C67" s="157"/>
      <c r="D67" s="157"/>
      <c r="E67" s="158"/>
      <c r="F67" s="160" t="str">
        <f>IF(F66&lt;14,"BAJA",(IF(F66=15,"MODERADA",(IF(F66=20,"MODERADA",(IF(F66=25,"MODERADA",(IF(F66=30,"ALTA",(IF(F66=40,"ALTA",(IF(F66=50,"ALTA",(IF(F66&gt;50,"EXTREMA","GGGG")))))))))))))))</f>
        <v>BAJA</v>
      </c>
      <c r="G67" s="161"/>
    </row>
    <row r="68" spans="2:7" x14ac:dyDescent="0.3">
      <c r="B68" s="57"/>
      <c r="C68" s="57"/>
      <c r="D68" s="57"/>
      <c r="E68" s="57"/>
      <c r="F68" s="30"/>
      <c r="G68" s="30"/>
    </row>
    <row r="69" spans="2:7" x14ac:dyDescent="0.3">
      <c r="B69" s="151" t="s">
        <v>51</v>
      </c>
      <c r="C69" s="151"/>
      <c r="D69" s="151"/>
      <c r="E69" s="151"/>
      <c r="F69" s="151"/>
      <c r="G69" s="151"/>
    </row>
    <row r="70" spans="2:7" ht="4.5" customHeight="1" x14ac:dyDescent="0.3">
      <c r="B70" s="57"/>
      <c r="C70" s="57"/>
      <c r="D70" s="57"/>
      <c r="E70" s="57"/>
      <c r="F70" s="57"/>
      <c r="G70" s="57"/>
    </row>
    <row r="71" spans="2:7" x14ac:dyDescent="0.3">
      <c r="B71" s="175" t="str">
        <f>(IF(F67="BAJA",C94,(IF(F67="MODERADA",C95,(IF(F67="ALTA",C96,(IF(F67="EXTREMA",C97,"TTTT"))))))))</f>
        <v xml:space="preserve">Se encuenta en un nivel que se puede  elimar o reducir facilmente con los controles </v>
      </c>
      <c r="C71" s="176"/>
      <c r="D71" s="176"/>
      <c r="E71" s="176"/>
      <c r="F71" s="176"/>
      <c r="G71" s="177"/>
    </row>
    <row r="72" spans="2:7" x14ac:dyDescent="0.3">
      <c r="B72" s="178"/>
      <c r="C72" s="179"/>
      <c r="D72" s="179"/>
      <c r="E72" s="179"/>
      <c r="F72" s="179"/>
      <c r="G72" s="180"/>
    </row>
    <row r="73" spans="2:7" x14ac:dyDescent="0.3">
      <c r="B73" s="21"/>
      <c r="C73" s="21"/>
      <c r="D73" s="21"/>
      <c r="E73" s="21"/>
      <c r="F73" s="19" t="s">
        <v>2</v>
      </c>
    </row>
    <row r="75" spans="2:7" x14ac:dyDescent="0.3">
      <c r="B75" s="190" t="s">
        <v>61</v>
      </c>
      <c r="C75" s="190"/>
      <c r="D75" s="190"/>
      <c r="E75" s="190"/>
      <c r="F75" s="190"/>
      <c r="G75" s="190"/>
    </row>
    <row r="76" spans="2:7" ht="17.25" thickBot="1" x14ac:dyDescent="0.35">
      <c r="B76" s="32"/>
      <c r="C76" s="32"/>
      <c r="D76" s="32"/>
      <c r="E76" s="32"/>
      <c r="F76" s="32"/>
      <c r="G76" s="32"/>
    </row>
    <row r="77" spans="2:7" s="28" customFormat="1" ht="24.75" customHeight="1" thickBot="1" x14ac:dyDescent="0.4">
      <c r="B77" s="33" t="s">
        <v>32</v>
      </c>
      <c r="C77" s="34" t="s">
        <v>33</v>
      </c>
      <c r="D77" s="148" t="s">
        <v>34</v>
      </c>
      <c r="E77" s="149"/>
      <c r="F77" s="149"/>
      <c r="G77" s="150"/>
    </row>
    <row r="78" spans="2:7" s="28" customFormat="1" ht="18.75" thickTop="1" x14ac:dyDescent="0.35">
      <c r="B78" s="142" t="s">
        <v>35</v>
      </c>
      <c r="C78" s="130">
        <v>5</v>
      </c>
      <c r="D78" s="35">
        <v>25</v>
      </c>
      <c r="E78" s="36">
        <v>50</v>
      </c>
      <c r="F78" s="144">
        <v>100</v>
      </c>
      <c r="G78" s="145"/>
    </row>
    <row r="79" spans="2:7" s="28" customFormat="1" ht="18" x14ac:dyDescent="0.35">
      <c r="B79" s="143"/>
      <c r="C79" s="128"/>
      <c r="D79" s="35" t="s">
        <v>40</v>
      </c>
      <c r="E79" s="36" t="s">
        <v>41</v>
      </c>
      <c r="F79" s="146" t="s">
        <v>42</v>
      </c>
      <c r="G79" s="147"/>
    </row>
    <row r="80" spans="2:7" s="28" customFormat="1" ht="18" x14ac:dyDescent="0.35">
      <c r="B80" s="193" t="s">
        <v>36</v>
      </c>
      <c r="C80" s="125">
        <v>4</v>
      </c>
      <c r="D80" s="37">
        <v>20</v>
      </c>
      <c r="E80" s="38">
        <v>40</v>
      </c>
      <c r="F80" s="196">
        <v>80</v>
      </c>
      <c r="G80" s="197"/>
    </row>
    <row r="81" spans="2:7" s="28" customFormat="1" ht="18" x14ac:dyDescent="0.35">
      <c r="B81" s="143"/>
      <c r="C81" s="126"/>
      <c r="D81" s="39" t="s">
        <v>40</v>
      </c>
      <c r="E81" s="40" t="s">
        <v>41</v>
      </c>
      <c r="F81" s="146" t="s">
        <v>42</v>
      </c>
      <c r="G81" s="147"/>
    </row>
    <row r="82" spans="2:7" s="28" customFormat="1" ht="18" x14ac:dyDescent="0.35">
      <c r="B82" s="193" t="s">
        <v>37</v>
      </c>
      <c r="C82" s="127">
        <v>3</v>
      </c>
      <c r="D82" s="37">
        <v>15</v>
      </c>
      <c r="E82" s="38">
        <v>30</v>
      </c>
      <c r="F82" s="196">
        <v>60</v>
      </c>
      <c r="G82" s="197"/>
    </row>
    <row r="83" spans="2:7" s="28" customFormat="1" ht="18" x14ac:dyDescent="0.35">
      <c r="B83" s="143"/>
      <c r="C83" s="128"/>
      <c r="D83" s="39" t="s">
        <v>40</v>
      </c>
      <c r="E83" s="40" t="s">
        <v>41</v>
      </c>
      <c r="F83" s="146" t="s">
        <v>42</v>
      </c>
      <c r="G83" s="147"/>
    </row>
    <row r="84" spans="2:7" s="28" customFormat="1" ht="18" x14ac:dyDescent="0.35">
      <c r="B84" s="193" t="s">
        <v>38</v>
      </c>
      <c r="C84" s="129">
        <v>2</v>
      </c>
      <c r="D84" s="41">
        <v>10</v>
      </c>
      <c r="E84" s="37">
        <v>20</v>
      </c>
      <c r="F84" s="198">
        <v>40</v>
      </c>
      <c r="G84" s="199"/>
    </row>
    <row r="85" spans="2:7" s="28" customFormat="1" ht="18" x14ac:dyDescent="0.35">
      <c r="B85" s="143"/>
      <c r="C85" s="129"/>
      <c r="D85" s="42" t="s">
        <v>43</v>
      </c>
      <c r="E85" s="39" t="s">
        <v>40</v>
      </c>
      <c r="F85" s="200" t="s">
        <v>41</v>
      </c>
      <c r="G85" s="201"/>
    </row>
    <row r="86" spans="2:7" s="28" customFormat="1" ht="18" x14ac:dyDescent="0.35">
      <c r="B86" s="193" t="s">
        <v>39</v>
      </c>
      <c r="C86" s="127">
        <v>1</v>
      </c>
      <c r="D86" s="41">
        <v>5</v>
      </c>
      <c r="E86" s="41">
        <v>10</v>
      </c>
      <c r="F86" s="202">
        <v>20</v>
      </c>
      <c r="G86" s="203"/>
    </row>
    <row r="87" spans="2:7" s="28" customFormat="1" ht="18.75" thickBot="1" x14ac:dyDescent="0.4">
      <c r="B87" s="142"/>
      <c r="C87" s="130"/>
      <c r="D87" s="43" t="s">
        <v>43</v>
      </c>
      <c r="E87" s="43" t="s">
        <v>43</v>
      </c>
      <c r="F87" s="204" t="s">
        <v>40</v>
      </c>
      <c r="G87" s="205"/>
    </row>
    <row r="88" spans="2:7" s="28" customFormat="1" ht="18" x14ac:dyDescent="0.35">
      <c r="B88" s="44" t="s">
        <v>44</v>
      </c>
      <c r="C88" s="105"/>
      <c r="D88" s="105" t="s">
        <v>45</v>
      </c>
      <c r="E88" s="105" t="s">
        <v>97</v>
      </c>
      <c r="F88" s="123" t="s">
        <v>98</v>
      </c>
      <c r="G88" s="124"/>
    </row>
    <row r="89" spans="2:7" s="28" customFormat="1" ht="18.75" thickBot="1" x14ac:dyDescent="0.4">
      <c r="B89" s="46" t="s">
        <v>26</v>
      </c>
      <c r="C89" s="107"/>
      <c r="D89" s="107">
        <v>5</v>
      </c>
      <c r="E89" s="107">
        <v>10</v>
      </c>
      <c r="F89" s="194">
        <v>20</v>
      </c>
      <c r="G89" s="195"/>
    </row>
    <row r="90" spans="2:7" s="28" customFormat="1" ht="18" x14ac:dyDescent="0.35">
      <c r="B90" s="48"/>
      <c r="C90" s="48"/>
      <c r="D90" s="48"/>
      <c r="E90" s="48"/>
      <c r="F90" s="48"/>
      <c r="G90" s="48"/>
    </row>
    <row r="91" spans="2:7" x14ac:dyDescent="0.3">
      <c r="B91" s="32"/>
      <c r="C91" s="32"/>
      <c r="D91" s="32"/>
      <c r="E91" s="32"/>
      <c r="F91" s="32"/>
      <c r="G91" s="32"/>
    </row>
    <row r="92" spans="2:7" x14ac:dyDescent="0.3">
      <c r="B92" s="190" t="s">
        <v>52</v>
      </c>
      <c r="C92" s="190"/>
      <c r="D92" s="190"/>
      <c r="E92" s="190"/>
      <c r="F92" s="190"/>
      <c r="G92" s="190"/>
    </row>
    <row r="93" spans="2:7" ht="17.25" thickBot="1" x14ac:dyDescent="0.35">
      <c r="B93" s="32"/>
      <c r="C93" s="32"/>
      <c r="D93" s="32"/>
      <c r="E93" s="32"/>
      <c r="F93" s="32"/>
      <c r="G93" s="32"/>
    </row>
    <row r="94" spans="2:7" ht="35.25" customHeight="1" x14ac:dyDescent="0.3">
      <c r="B94" s="49" t="s">
        <v>53</v>
      </c>
      <c r="C94" s="191" t="s">
        <v>57</v>
      </c>
      <c r="D94" s="191"/>
      <c r="E94" s="191"/>
      <c r="F94" s="191"/>
      <c r="G94" s="192"/>
    </row>
    <row r="95" spans="2:7" ht="35.25" customHeight="1" x14ac:dyDescent="0.3">
      <c r="B95" s="50" t="s">
        <v>54</v>
      </c>
      <c r="C95" s="184" t="s">
        <v>58</v>
      </c>
      <c r="D95" s="184"/>
      <c r="E95" s="184"/>
      <c r="F95" s="184"/>
      <c r="G95" s="185"/>
    </row>
    <row r="96" spans="2:7" ht="35.25" customHeight="1" x14ac:dyDescent="0.3">
      <c r="B96" s="51" t="s">
        <v>55</v>
      </c>
      <c r="C96" s="184" t="s">
        <v>59</v>
      </c>
      <c r="D96" s="184"/>
      <c r="E96" s="184"/>
      <c r="F96" s="184"/>
      <c r="G96" s="185"/>
    </row>
    <row r="97" spans="2:7" ht="35.25" customHeight="1" thickBot="1" x14ac:dyDescent="0.35">
      <c r="B97" s="52" t="s">
        <v>56</v>
      </c>
      <c r="C97" s="186" t="s">
        <v>60</v>
      </c>
      <c r="D97" s="186"/>
      <c r="E97" s="186"/>
      <c r="F97" s="186"/>
      <c r="G97" s="187"/>
    </row>
    <row r="98" spans="2:7" x14ac:dyDescent="0.3">
      <c r="B98" s="1" t="s">
        <v>2</v>
      </c>
    </row>
    <row r="99" spans="2:7" x14ac:dyDescent="0.3">
      <c r="D99" s="53"/>
    </row>
    <row r="100" spans="2:7" ht="21" x14ac:dyDescent="0.35">
      <c r="B100" s="110" t="s">
        <v>115</v>
      </c>
      <c r="C100" s="110"/>
      <c r="D100" s="110"/>
      <c r="E100" s="110"/>
      <c r="F100" s="110"/>
      <c r="G100" s="110"/>
    </row>
    <row r="102" spans="2:7" ht="33.75" customHeight="1" x14ac:dyDescent="0.3">
      <c r="B102" s="188" t="s">
        <v>62</v>
      </c>
      <c r="C102" s="188"/>
      <c r="D102" s="188"/>
      <c r="E102" s="188"/>
      <c r="F102" s="188"/>
      <c r="G102" s="188"/>
    </row>
    <row r="104" spans="2:7" x14ac:dyDescent="0.3">
      <c r="B104" s="189" t="s">
        <v>69</v>
      </c>
      <c r="C104" s="189"/>
      <c r="D104" s="189"/>
      <c r="E104" s="189"/>
      <c r="F104" s="189"/>
      <c r="G104" s="189"/>
    </row>
    <row r="106" spans="2:7" x14ac:dyDescent="0.3">
      <c r="B106" s="181" t="s">
        <v>87</v>
      </c>
      <c r="C106" s="272" t="s">
        <v>127</v>
      </c>
      <c r="D106" s="273"/>
      <c r="E106" s="273"/>
      <c r="F106" s="273"/>
      <c r="G106" s="274"/>
    </row>
    <row r="107" spans="2:7" x14ac:dyDescent="0.3">
      <c r="B107" s="182"/>
      <c r="C107" s="275"/>
      <c r="D107" s="276"/>
      <c r="E107" s="276"/>
      <c r="F107" s="276"/>
      <c r="G107" s="277"/>
    </row>
    <row r="108" spans="2:7" ht="17.25" thickBot="1" x14ac:dyDescent="0.35">
      <c r="B108" s="183"/>
      <c r="C108" s="278"/>
      <c r="D108" s="279"/>
      <c r="E108" s="279"/>
      <c r="F108" s="279"/>
      <c r="G108" s="280"/>
    </row>
    <row r="109" spans="2:7" ht="23.25" customHeight="1" thickTop="1" x14ac:dyDescent="0.3">
      <c r="B109" s="95" t="s">
        <v>68</v>
      </c>
      <c r="C109" s="96"/>
      <c r="D109" s="96"/>
      <c r="E109" s="96"/>
      <c r="F109" s="97" t="s">
        <v>88</v>
      </c>
      <c r="G109" s="98" t="s">
        <v>95</v>
      </c>
    </row>
    <row r="110" spans="2:7" ht="49.5" x14ac:dyDescent="0.3">
      <c r="B110" s="22" t="s">
        <v>70</v>
      </c>
      <c r="C110" s="23"/>
      <c r="D110" s="23"/>
      <c r="E110" s="23"/>
      <c r="F110" s="99" t="s">
        <v>72</v>
      </c>
      <c r="G110" s="100" t="str">
        <f>(IF(F110="Preventivo","Avanza hacia abajo y a la izquierda",(IF(F110="Detectivo","Avanza hacia abajo ",(IF(F110="Detectivo","Avanza hacia la izquierda ","Definir la naturaleza del control"))))))</f>
        <v>Avanza hacia abajo y a la izquierda</v>
      </c>
    </row>
    <row r="111" spans="2:7" x14ac:dyDescent="0.3">
      <c r="B111" s="54" t="s">
        <v>75</v>
      </c>
      <c r="C111" s="54"/>
      <c r="D111" s="54"/>
      <c r="E111" s="54"/>
      <c r="F111" s="99" t="s">
        <v>84</v>
      </c>
      <c r="G111" s="101">
        <f>(IF(F111="Sí",15,(0)))</f>
        <v>15</v>
      </c>
    </row>
    <row r="112" spans="2:7" ht="16.5" customHeight="1" x14ac:dyDescent="0.3">
      <c r="B112" s="169" t="s">
        <v>76</v>
      </c>
      <c r="C112" s="170"/>
      <c r="D112" s="170"/>
      <c r="E112" s="171"/>
      <c r="F112" s="99" t="s">
        <v>84</v>
      </c>
      <c r="G112" s="101">
        <f>(IF(F112="Sí",5,(0)))</f>
        <v>5</v>
      </c>
    </row>
    <row r="113" spans="2:9" x14ac:dyDescent="0.3">
      <c r="B113" s="172" t="s">
        <v>77</v>
      </c>
      <c r="C113" s="173"/>
      <c r="D113" s="173"/>
      <c r="E113" s="174"/>
      <c r="F113" s="99" t="s">
        <v>79</v>
      </c>
      <c r="G113" s="101">
        <f>(IF(F113="Manual",10,(IF(F113="Automático",15,0))))</f>
        <v>10</v>
      </c>
    </row>
    <row r="114" spans="2:9" ht="16.5" customHeight="1" x14ac:dyDescent="0.3">
      <c r="B114" s="219" t="s">
        <v>81</v>
      </c>
      <c r="C114" s="220"/>
      <c r="D114" s="220"/>
      <c r="E114" s="221"/>
      <c r="F114" s="99" t="s">
        <v>84</v>
      </c>
      <c r="G114" s="101">
        <f>(IF(F114="Sí",15,(0)))</f>
        <v>15</v>
      </c>
    </row>
    <row r="115" spans="2:9" ht="16.5" customHeight="1" x14ac:dyDescent="0.3">
      <c r="B115" s="169" t="s">
        <v>82</v>
      </c>
      <c r="C115" s="170"/>
      <c r="D115" s="170"/>
      <c r="E115" s="171"/>
      <c r="F115" s="99" t="s">
        <v>84</v>
      </c>
      <c r="G115" s="101">
        <f>(IF(F115="Sí",10,(0)))</f>
        <v>10</v>
      </c>
    </row>
    <row r="116" spans="2:9" ht="17.25" customHeight="1" thickBot="1" x14ac:dyDescent="0.35">
      <c r="B116" s="222" t="s">
        <v>83</v>
      </c>
      <c r="C116" s="223"/>
      <c r="D116" s="223"/>
      <c r="E116" s="224"/>
      <c r="F116" s="102" t="s">
        <v>84</v>
      </c>
      <c r="G116" s="103">
        <f>(IF(F116="Sí",30,(0)))</f>
        <v>30</v>
      </c>
    </row>
    <row r="117" spans="2:9" ht="17.25" thickBot="1" x14ac:dyDescent="0.35">
      <c r="B117" s="80"/>
      <c r="C117" s="162" t="s">
        <v>86</v>
      </c>
      <c r="D117" s="162"/>
      <c r="E117" s="162"/>
      <c r="F117" s="153"/>
      <c r="G117" s="81">
        <f>SUM(G111:G116)</f>
        <v>85</v>
      </c>
    </row>
    <row r="118" spans="2:9" ht="17.25" thickBot="1" x14ac:dyDescent="0.35"/>
    <row r="119" spans="2:9" ht="17.25" thickBot="1" x14ac:dyDescent="0.35">
      <c r="B119" s="225" t="s">
        <v>94</v>
      </c>
      <c r="C119" s="162"/>
      <c r="D119" s="162"/>
      <c r="E119" s="162"/>
      <c r="F119" s="153"/>
      <c r="G119" s="81">
        <f>(IF(G117&lt;51,0,(IF(G117&gt;75,2,1))))</f>
        <v>2</v>
      </c>
    </row>
    <row r="120" spans="2:9" x14ac:dyDescent="0.3">
      <c r="B120" s="30"/>
      <c r="C120" s="30"/>
      <c r="D120" s="30"/>
      <c r="E120" s="30"/>
      <c r="F120" s="30"/>
      <c r="G120" s="30"/>
    </row>
    <row r="121" spans="2:9" x14ac:dyDescent="0.3">
      <c r="B121" s="30"/>
      <c r="C121" s="30"/>
      <c r="D121" s="30"/>
      <c r="E121" s="30"/>
      <c r="F121" s="30"/>
      <c r="G121" s="30"/>
    </row>
    <row r="122" spans="2:9" x14ac:dyDescent="0.3">
      <c r="B122" s="30"/>
      <c r="C122" s="30"/>
      <c r="D122" s="30"/>
      <c r="E122" s="30"/>
      <c r="F122" s="30"/>
      <c r="G122" s="30"/>
    </row>
    <row r="123" spans="2:9" ht="21" x14ac:dyDescent="0.35">
      <c r="B123" s="226" t="s">
        <v>116</v>
      </c>
      <c r="C123" s="226"/>
      <c r="D123" s="226"/>
      <c r="E123" s="226"/>
      <c r="F123" s="226"/>
      <c r="G123" s="226"/>
    </row>
    <row r="124" spans="2:9" s="64" customFormat="1" ht="18.75" thickBot="1" x14ac:dyDescent="0.4">
      <c r="B124" s="65"/>
      <c r="C124" s="65"/>
      <c r="D124" s="65"/>
      <c r="E124" s="65"/>
      <c r="F124" s="65"/>
      <c r="G124" s="65"/>
    </row>
    <row r="125" spans="2:9" ht="17.25" customHeight="1" thickBot="1" x14ac:dyDescent="0.35">
      <c r="B125" s="235" t="s">
        <v>32</v>
      </c>
      <c r="C125" s="236"/>
      <c r="D125" s="236"/>
      <c r="E125" s="236"/>
      <c r="F125" s="236"/>
      <c r="G125" s="67" t="str">
        <f>IF(AND(F110="Detectivo",F63=E141,G119=2),E143,IF(AND(F110="Detectivo",F63=E141,G119=1),(E142),(IF(AND(F110="Detectivo",F63=E141,G119=0),(E141),(IF(AND(F110="Detectivo",F63=E142,G119=2),E144,IF(AND(F110="Detectivo",F63=E142,G119=1),(E143),(IF(AND(F110="Detectivo",F63=E142,G119=0),(E142),((IF(AND(F110="Detectivo",F63=E143,G119=2),E145,IF(AND(F110="Detectivo",F63=E143,G119=1),(E144),(IF(AND(F110="Detectivo",F63=E143,G119=0),(E143),(((IF(AND(F110="Detectivo",F63=E144,G119=2),(E145),IF(AND(F110="Detectivo",F63=E144,G119=1),(E145),(IF(AND(F110="Detectivo",F63=E144,G119=0),(E144),(((IF(AND(F110="Detectivo",F63=E145),E145,IF(AND(F110="Preventivo",F63=E141,G119=2),E143,IF(AND(F110="Preventivo",F63=E141,G119=1),(E142),(IF(AND(F110="Preventivo",F63=E141,G119=0),(E141),(IF(AND(F110="Preventivo",F63=E142,G119=2),E144,IF(AND(F110="Preventivo",F63=E142,G119=1),(E143),(IF(AND(F110="Preventivo",F63=E142,G119=0),(E142),((IF(AND(F110="Preventivo",F63=E143,G119=2),E145,IF(AND(F110="Preventivo",F63=E143,G119=1),(E144),(IF(AND(F110="Preventivo",F63=E143,G119=0),(E143),(((IF(AND(F110="Preventivo",F63=E144,G119=2),(E145),IF(AND(F110="Preventivo",F63=E144,G119=1),(E145),(IF(AND(F110="Preventivo",F63=E144,G119=0),(E144),(((IF(AND(F110="Preventivo",F63=E145),E145,F63))))))))))))))))))))))))))))))))))))))))))))))))))))</f>
        <v>Rara Vez</v>
      </c>
      <c r="I125" s="1">
        <v>1</v>
      </c>
    </row>
    <row r="126" spans="2:9" ht="17.25" thickBot="1" x14ac:dyDescent="0.35">
      <c r="B126" s="237" t="s">
        <v>99</v>
      </c>
      <c r="C126" s="238"/>
      <c r="D126" s="238"/>
      <c r="E126" s="238"/>
      <c r="F126" s="238"/>
      <c r="G126" s="66" t="str">
        <f>(IF(AND(F110="Correctivo",F46=F145,G119=2),(F141),(IF(AND(F110="Correctivo",F46=F145,G119=1),(F143),((IF(AND(F110="Correctivo",F46=F145,G119=0),(F145),((IF(AND(F110="Correctivo",F46=F141,G119=0),(F141),((IF(AND(F110="Correctivo",F46=F143,G119=2),(F141),(IF(AND(F110="Correctivo",F46=F143,G119=1),(F141),((IF(AND(F110="Correctivo",F46=F143,G119=0),(F143),((IF(AND(F110="Preventivo",F46=F145,G119=2),(F141),(IF(AND(F110="Preventivo",F46=F145,G119=1),(F143),((IF(AND(F110="Preventivo",F46=F145,G119=0),(F145),((IF(AND(F110="Preventivo",F46=F141,G119=0),(F141),((IF(AND(F110="Preventivo",F46=F143,G119=2),(F141),(IF(AND(F110="Preventivo",F46=F143,G119=1),(F141),((IF(AND(F110="Preventivo",F46=F143,G119=0),(F143),(F46))))))))))))))))))))))))))))))))))))))</f>
        <v>Moderado</v>
      </c>
      <c r="I126" s="1">
        <v>5</v>
      </c>
    </row>
    <row r="127" spans="2:9" ht="17.25" thickBot="1" x14ac:dyDescent="0.35">
      <c r="G127" s="1" t="s">
        <v>2</v>
      </c>
    </row>
    <row r="128" spans="2:9" ht="17.25" thickBot="1" x14ac:dyDescent="0.35">
      <c r="B128" s="225" t="s">
        <v>100</v>
      </c>
      <c r="C128" s="162"/>
      <c r="D128" s="162"/>
      <c r="E128" s="162"/>
      <c r="F128" s="153"/>
      <c r="G128" s="74" t="str">
        <f>IF(AND(G125="Casi Seguro",G126="Catastrófico"),("EXTREMA"),(IF(AND(G125="Probable",G126="Catastrófico"),("EXTREMA"),(IF(AND(G125="Posible",G126="Catastrófico"),("EXTREMA"),((IF(AND(G125="Probable",G126="Mayor"),("ALTA"),(IF(AND(G125="Posible",G126="Mayor"),("ALTA"),(IF(AND(G125="Improbable",G126="Catastrófico"),("ALTA"),(IF(AND(G125="Casi Seguro",G126="MAYOR"),("ALTA"),(IF(AND(G125="Rara vez",G126="Catastrófico"),("MODERADA"),(IF(AND(G125="Improbable",G126="MAYOR"),("MODERADA"),(IF(OR(G125="Improbable",G126="MODERADO"),(IF(AND(G125="Rara vez",G126="MAYOR"),("BAJA"),(IF(AND(G125="Rara Vez",G126="Moderado"),("BAJA"),("ERROR")))))))))))))))))))))))))</f>
        <v>BAJA</v>
      </c>
    </row>
    <row r="129" spans="1:18" x14ac:dyDescent="0.3">
      <c r="B129" s="82"/>
      <c r="C129" s="82"/>
      <c r="D129" s="82"/>
      <c r="E129" s="82"/>
      <c r="F129" s="82"/>
      <c r="G129" s="83"/>
    </row>
    <row r="130" spans="1:18" x14ac:dyDescent="0.3">
      <c r="B130" s="82"/>
      <c r="C130" s="82"/>
      <c r="D130" s="82"/>
      <c r="E130" s="82"/>
      <c r="F130" s="82"/>
      <c r="G130" s="83"/>
    </row>
    <row r="132" spans="1:18" ht="21" customHeight="1" x14ac:dyDescent="0.3">
      <c r="B132" s="234" t="s">
        <v>109</v>
      </c>
      <c r="C132" s="234"/>
      <c r="D132" s="234"/>
      <c r="E132" s="234"/>
      <c r="F132" s="234"/>
      <c r="G132" s="234"/>
    </row>
    <row r="133" spans="1:18" ht="21" customHeight="1" x14ac:dyDescent="0.3">
      <c r="B133" s="234"/>
      <c r="C133" s="234"/>
      <c r="D133" s="234"/>
      <c r="E133" s="234"/>
      <c r="F133" s="234"/>
      <c r="G133" s="234"/>
    </row>
    <row r="134" spans="1:18" ht="17.25" thickBot="1" x14ac:dyDescent="0.35">
      <c r="A134" s="57"/>
      <c r="B134" s="57"/>
      <c r="C134" s="57"/>
      <c r="D134" s="57"/>
      <c r="E134" s="57"/>
      <c r="F134" s="57"/>
      <c r="G134" s="56"/>
    </row>
    <row r="135" spans="1:18" ht="16.5" customHeight="1" x14ac:dyDescent="0.3">
      <c r="B135" s="227" t="str">
        <f>(IF(G128="BAJA",C94,(IF(G128="MODERADA",C95,(IF(G128="ALTA",C96,(IF(G128="EXTREMA",C97,"Valor"))))))))</f>
        <v xml:space="preserve">Se encuenta en un nivel que se puede  elimar o reducir facilmente con los controles </v>
      </c>
      <c r="C135" s="228"/>
      <c r="D135" s="228"/>
      <c r="E135" s="228"/>
      <c r="F135" s="228"/>
      <c r="G135" s="229"/>
      <c r="H135" s="1" t="s">
        <v>2</v>
      </c>
      <c r="I135" s="188" t="s">
        <v>2</v>
      </c>
      <c r="J135" s="188"/>
      <c r="K135" s="188"/>
      <c r="L135" s="188"/>
      <c r="M135" s="4"/>
      <c r="N135" s="4"/>
      <c r="O135" s="4"/>
      <c r="P135" s="4"/>
      <c r="Q135" s="4"/>
      <c r="R135" s="4"/>
    </row>
    <row r="136" spans="1:18" ht="18.75" customHeight="1" thickBot="1" x14ac:dyDescent="0.35">
      <c r="B136" s="230"/>
      <c r="C136" s="231"/>
      <c r="D136" s="231"/>
      <c r="E136" s="231"/>
      <c r="F136" s="231"/>
      <c r="G136" s="232"/>
      <c r="I136" s="112" t="s">
        <v>2</v>
      </c>
      <c r="J136" s="112"/>
      <c r="K136" s="112"/>
    </row>
    <row r="138" spans="1:18" x14ac:dyDescent="0.3">
      <c r="B138" s="233" t="s">
        <v>101</v>
      </c>
      <c r="C138" s="233"/>
      <c r="D138" s="233"/>
      <c r="E138" s="233"/>
      <c r="F138" s="233"/>
      <c r="G138" s="233"/>
    </row>
    <row r="139" spans="1:18" ht="17.25" thickBot="1" x14ac:dyDescent="0.35">
      <c r="B139" s="68"/>
      <c r="C139" s="68"/>
      <c r="D139" s="68"/>
      <c r="E139" s="68"/>
      <c r="F139" s="68"/>
      <c r="G139" s="206" t="s">
        <v>2</v>
      </c>
      <c r="H139" s="207"/>
      <c r="I139" s="207"/>
      <c r="J139" s="207"/>
      <c r="K139" s="207"/>
      <c r="L139" s="207"/>
      <c r="M139" s="207"/>
      <c r="N139" s="207"/>
      <c r="O139" s="207"/>
      <c r="P139" s="207"/>
    </row>
    <row r="140" spans="1:18" ht="33.75" thickBot="1" x14ac:dyDescent="0.35">
      <c r="B140" s="72" t="s">
        <v>90</v>
      </c>
      <c r="C140" s="73" t="s">
        <v>91</v>
      </c>
      <c r="D140" s="32"/>
      <c r="E140" s="60" t="s">
        <v>96</v>
      </c>
      <c r="F140" s="61" t="s">
        <v>44</v>
      </c>
      <c r="G140" s="206"/>
      <c r="H140" s="207"/>
      <c r="I140" s="207"/>
      <c r="J140" s="207"/>
      <c r="K140" s="207"/>
      <c r="L140" s="207"/>
      <c r="M140" s="207"/>
      <c r="N140" s="207"/>
      <c r="O140" s="207"/>
      <c r="P140" s="207"/>
    </row>
    <row r="141" spans="1:18" ht="16.5" customHeight="1" thickTop="1" x14ac:dyDescent="0.3">
      <c r="B141" s="55" t="s">
        <v>89</v>
      </c>
      <c r="C141" s="69">
        <v>0</v>
      </c>
      <c r="D141" s="32"/>
      <c r="E141" s="62" t="s">
        <v>35</v>
      </c>
      <c r="F141" s="208" t="s">
        <v>45</v>
      </c>
      <c r="G141" s="206"/>
      <c r="H141" s="207"/>
      <c r="I141" s="207"/>
      <c r="J141" s="207"/>
      <c r="K141" s="207"/>
      <c r="L141" s="207"/>
      <c r="M141" s="207"/>
      <c r="N141" s="207"/>
      <c r="O141" s="207"/>
      <c r="P141" s="207"/>
    </row>
    <row r="142" spans="1:18" ht="16.5" customHeight="1" x14ac:dyDescent="0.3">
      <c r="B142" s="50" t="s">
        <v>92</v>
      </c>
      <c r="C142" s="70">
        <v>1</v>
      </c>
      <c r="D142" s="32"/>
      <c r="E142" s="63" t="s">
        <v>36</v>
      </c>
      <c r="F142" s="209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8" ht="16.5" customHeight="1" thickBot="1" x14ac:dyDescent="0.35">
      <c r="B143" s="59" t="s">
        <v>93</v>
      </c>
      <c r="C143" s="71">
        <v>2</v>
      </c>
      <c r="D143" s="32"/>
      <c r="E143" s="63" t="s">
        <v>37</v>
      </c>
      <c r="F143" s="209" t="s">
        <v>97</v>
      </c>
      <c r="G143" s="32" t="s">
        <v>2</v>
      </c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8" ht="16.5" customHeight="1" x14ac:dyDescent="0.3">
      <c r="B144" s="32"/>
      <c r="C144" s="32"/>
      <c r="D144" s="32"/>
      <c r="E144" s="63" t="s">
        <v>38</v>
      </c>
      <c r="F144" s="209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2:16" ht="16.5" customHeight="1" thickBot="1" x14ac:dyDescent="0.35">
      <c r="B145" s="32"/>
      <c r="C145" s="32" t="s">
        <v>2</v>
      </c>
      <c r="D145" s="32"/>
      <c r="E145" s="46" t="s">
        <v>39</v>
      </c>
      <c r="F145" s="108" t="s">
        <v>98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2:16" ht="16.5" customHeight="1" x14ac:dyDescent="0.3">
      <c r="G146" s="1" t="s">
        <v>2</v>
      </c>
    </row>
    <row r="147" spans="2:16" ht="16.5" customHeight="1" x14ac:dyDescent="0.3">
      <c r="E147" s="1" t="s">
        <v>2</v>
      </c>
      <c r="F147" s="1" t="s">
        <v>2</v>
      </c>
    </row>
    <row r="148" spans="2:16" x14ac:dyDescent="0.3">
      <c r="B148" s="1" t="s">
        <v>2</v>
      </c>
    </row>
    <row r="149" spans="2:16" ht="45.75" customHeight="1" x14ac:dyDescent="0.35">
      <c r="B149" s="240" t="s">
        <v>110</v>
      </c>
      <c r="C149" s="240"/>
      <c r="D149" s="240"/>
      <c r="E149" s="240"/>
      <c r="F149" s="240"/>
      <c r="G149" s="240"/>
    </row>
    <row r="151" spans="2:16" ht="37.5" customHeight="1" x14ac:dyDescent="0.3">
      <c r="B151" s="248" t="s">
        <v>111</v>
      </c>
      <c r="C151" s="248"/>
      <c r="D151" s="248"/>
      <c r="E151" s="248"/>
      <c r="F151" s="248"/>
      <c r="G151" s="248"/>
    </row>
    <row r="152" spans="2:16" ht="17.25" thickBot="1" x14ac:dyDescent="0.35"/>
    <row r="153" spans="2:16" ht="17.25" thickBot="1" x14ac:dyDescent="0.35">
      <c r="B153" s="249" t="s">
        <v>113</v>
      </c>
      <c r="C153" s="250"/>
      <c r="D153" s="251" t="s">
        <v>112</v>
      </c>
      <c r="E153" s="252"/>
      <c r="F153" s="252"/>
      <c r="G153" s="253"/>
    </row>
    <row r="154" spans="2:16" ht="16.5" customHeight="1" thickTop="1" x14ac:dyDescent="0.3">
      <c r="B154" s="241" t="s">
        <v>104</v>
      </c>
      <c r="C154" s="242"/>
      <c r="D154" s="271" t="s">
        <v>128</v>
      </c>
      <c r="E154" s="255"/>
      <c r="F154" s="255"/>
      <c r="G154" s="256"/>
    </row>
    <row r="155" spans="2:16" x14ac:dyDescent="0.3">
      <c r="B155" s="241"/>
      <c r="C155" s="242"/>
      <c r="D155" s="257"/>
      <c r="E155" s="258"/>
      <c r="F155" s="258"/>
      <c r="G155" s="259"/>
    </row>
    <row r="156" spans="2:16" ht="17.25" thickBot="1" x14ac:dyDescent="0.35">
      <c r="B156" s="243"/>
      <c r="C156" s="244"/>
      <c r="D156" s="260"/>
      <c r="E156" s="261"/>
      <c r="F156" s="261"/>
      <c r="G156" s="262"/>
    </row>
    <row r="157" spans="2:16" ht="33.75" customHeight="1" thickBot="1" x14ac:dyDescent="0.35">
      <c r="B157" s="245" t="s">
        <v>105</v>
      </c>
      <c r="C157" s="247"/>
      <c r="D157" s="263" t="s">
        <v>129</v>
      </c>
      <c r="E157" s="264"/>
      <c r="F157" s="264"/>
      <c r="G157" s="265"/>
    </row>
    <row r="158" spans="2:16" ht="65.25" customHeight="1" thickBot="1" x14ac:dyDescent="0.35">
      <c r="B158" s="245" t="s">
        <v>106</v>
      </c>
      <c r="C158" s="246"/>
      <c r="D158" s="269" t="s">
        <v>130</v>
      </c>
      <c r="E158" s="267"/>
      <c r="F158" s="267"/>
      <c r="G158" s="268"/>
    </row>
    <row r="162" spans="1:8" x14ac:dyDescent="0.3">
      <c r="A162" s="239" t="s">
        <v>114</v>
      </c>
      <c r="B162" s="239"/>
      <c r="C162" s="239"/>
      <c r="D162" s="239"/>
      <c r="E162" s="239"/>
      <c r="F162" s="239"/>
      <c r="G162" s="239"/>
      <c r="H162" s="239"/>
    </row>
    <row r="163" spans="1:8" x14ac:dyDescent="0.3">
      <c r="B163" s="1" t="s">
        <v>71</v>
      </c>
    </row>
    <row r="164" spans="1:8" x14ac:dyDescent="0.3">
      <c r="B164" s="1" t="s">
        <v>72</v>
      </c>
    </row>
    <row r="165" spans="1:8" x14ac:dyDescent="0.3">
      <c r="B165" s="1" t="s">
        <v>73</v>
      </c>
    </row>
    <row r="166" spans="1:8" x14ac:dyDescent="0.3">
      <c r="B166" s="1" t="s">
        <v>74</v>
      </c>
    </row>
    <row r="168" spans="1:8" x14ac:dyDescent="0.3">
      <c r="B168" s="1" t="s">
        <v>78</v>
      </c>
    </row>
    <row r="169" spans="1:8" x14ac:dyDescent="0.3">
      <c r="B169" s="1" t="s">
        <v>79</v>
      </c>
    </row>
    <row r="170" spans="1:8" x14ac:dyDescent="0.3">
      <c r="B170" s="1" t="s">
        <v>80</v>
      </c>
    </row>
    <row r="173" spans="1:8" x14ac:dyDescent="0.3">
      <c r="B173" s="1" t="s">
        <v>3</v>
      </c>
    </row>
    <row r="174" spans="1:8" x14ac:dyDescent="0.3">
      <c r="B174" s="1" t="s">
        <v>84</v>
      </c>
    </row>
    <row r="175" spans="1:8" x14ac:dyDescent="0.3">
      <c r="B175" s="1" t="s">
        <v>85</v>
      </c>
    </row>
  </sheetData>
  <mergeCells count="106">
    <mergeCell ref="C12:G12"/>
    <mergeCell ref="C13:G13"/>
    <mergeCell ref="B18:G18"/>
    <mergeCell ref="B20:G20"/>
    <mergeCell ref="B22:G22"/>
    <mergeCell ref="C25:E26"/>
    <mergeCell ref="F25:G25"/>
    <mergeCell ref="B1:G1"/>
    <mergeCell ref="B2:G2"/>
    <mergeCell ref="B4:G4"/>
    <mergeCell ref="C8:G8"/>
    <mergeCell ref="C9:G9"/>
    <mergeCell ref="C11:G11"/>
    <mergeCell ref="C10:G10"/>
    <mergeCell ref="C42:E42"/>
    <mergeCell ref="C43:E43"/>
    <mergeCell ref="C44:E44"/>
    <mergeCell ref="C45:E45"/>
    <mergeCell ref="F46:G46"/>
    <mergeCell ref="C47:E47"/>
    <mergeCell ref="F47:G47"/>
    <mergeCell ref="C34:E34"/>
    <mergeCell ref="C37:E37"/>
    <mergeCell ref="C38:E38"/>
    <mergeCell ref="C39:E39"/>
    <mergeCell ref="C40:E40"/>
    <mergeCell ref="C41:E41"/>
    <mergeCell ref="C64:E64"/>
    <mergeCell ref="F64:G64"/>
    <mergeCell ref="B66:E66"/>
    <mergeCell ref="F66:G66"/>
    <mergeCell ref="B67:E67"/>
    <mergeCell ref="F67:G67"/>
    <mergeCell ref="B50:G50"/>
    <mergeCell ref="B52:G53"/>
    <mergeCell ref="C55:E56"/>
    <mergeCell ref="F55:G55"/>
    <mergeCell ref="F62:G62"/>
    <mergeCell ref="F63:G63"/>
    <mergeCell ref="B80:B81"/>
    <mergeCell ref="C80:C81"/>
    <mergeCell ref="F80:G80"/>
    <mergeCell ref="F81:G81"/>
    <mergeCell ref="B82:B83"/>
    <mergeCell ref="C82:C83"/>
    <mergeCell ref="F82:G82"/>
    <mergeCell ref="F83:G83"/>
    <mergeCell ref="B69:G69"/>
    <mergeCell ref="B71:G72"/>
    <mergeCell ref="B75:G75"/>
    <mergeCell ref="D77:G77"/>
    <mergeCell ref="B78:B79"/>
    <mergeCell ref="C78:C79"/>
    <mergeCell ref="F78:G78"/>
    <mergeCell ref="F79:G79"/>
    <mergeCell ref="B106:B108"/>
    <mergeCell ref="C106:G108"/>
    <mergeCell ref="F88:G88"/>
    <mergeCell ref="F89:G89"/>
    <mergeCell ref="B92:G92"/>
    <mergeCell ref="C94:G94"/>
    <mergeCell ref="C95:G95"/>
    <mergeCell ref="C96:G96"/>
    <mergeCell ref="B84:B85"/>
    <mergeCell ref="C84:C85"/>
    <mergeCell ref="F84:G84"/>
    <mergeCell ref="F85:G85"/>
    <mergeCell ref="B86:B87"/>
    <mergeCell ref="C86:C87"/>
    <mergeCell ref="F86:G86"/>
    <mergeCell ref="F87:G87"/>
    <mergeCell ref="I135:L135"/>
    <mergeCell ref="I136:K136"/>
    <mergeCell ref="B138:G138"/>
    <mergeCell ref="G139:P141"/>
    <mergeCell ref="F141:F142"/>
    <mergeCell ref="B119:F119"/>
    <mergeCell ref="B123:G123"/>
    <mergeCell ref="B125:F125"/>
    <mergeCell ref="B126:F126"/>
    <mergeCell ref="B128:F128"/>
    <mergeCell ref="B132:G133"/>
    <mergeCell ref="B157:C157"/>
    <mergeCell ref="D157:G157"/>
    <mergeCell ref="B158:C158"/>
    <mergeCell ref="D158:G158"/>
    <mergeCell ref="A162:H162"/>
    <mergeCell ref="C14:G14"/>
    <mergeCell ref="F143:F144"/>
    <mergeCell ref="B149:G149"/>
    <mergeCell ref="B151:G151"/>
    <mergeCell ref="B153:C153"/>
    <mergeCell ref="D153:G153"/>
    <mergeCell ref="B154:C156"/>
    <mergeCell ref="D154:G156"/>
    <mergeCell ref="B135:G136"/>
    <mergeCell ref="B112:E112"/>
    <mergeCell ref="B113:E113"/>
    <mergeCell ref="B114:E114"/>
    <mergeCell ref="B115:E115"/>
    <mergeCell ref="B116:E116"/>
    <mergeCell ref="C117:F117"/>
    <mergeCell ref="C97:G97"/>
    <mergeCell ref="B100:G100"/>
    <mergeCell ref="B102:G102"/>
    <mergeCell ref="B104:G104"/>
  </mergeCells>
  <conditionalFormatting sqref="F46">
    <cfRule type="containsText" dxfId="13" priority="13" operator="containsText" text="Catastrófico">
      <formula>NOT(ISERROR(SEARCH("Catastrófico",F46)))</formula>
    </cfRule>
    <cfRule type="cellIs" dxfId="12" priority="14" operator="equal">
      <formula>"Mayor"</formula>
    </cfRule>
    <cfRule type="cellIs" dxfId="11" priority="15" operator="equal">
      <formula>"Moderado"</formula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3">
    <cfRule type="containsText" dxfId="10" priority="9" operator="containsText" text="Catastrófico">
      <formula>NOT(ISERROR(SEARCH("Catastrófico",F63)))</formula>
    </cfRule>
    <cfRule type="cellIs" dxfId="9" priority="10" operator="equal">
      <formula>"Mayor"</formula>
    </cfRule>
    <cfRule type="cellIs" dxfId="8" priority="11" operator="equal">
      <formula>"Moderado"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:F68">
    <cfRule type="containsText" dxfId="7" priority="5" operator="containsText" text="EXTREMA">
      <formula>NOT(ISERROR(SEARCH("EXTREMA",F67)))</formula>
    </cfRule>
    <cfRule type="containsText" dxfId="6" priority="6" operator="containsText" text="ALTA">
      <formula>NOT(ISERROR(SEARCH("ALTA",F67)))</formula>
    </cfRule>
    <cfRule type="containsText" dxfId="5" priority="7" operator="containsText" text="MODERADA">
      <formula>NOT(ISERROR(SEARCH("MODERADA",F67)))</formula>
    </cfRule>
    <cfRule type="containsText" dxfId="4" priority="8" operator="containsText" text="BAJA">
      <formula>NOT(ISERROR(SEARCH("BAJA",F67)))</formula>
    </cfRule>
  </conditionalFormatting>
  <conditionalFormatting sqref="G128:G130">
    <cfRule type="containsText" dxfId="3" priority="1" operator="containsText" text="EXTREMA">
      <formula>NOT(ISERROR(SEARCH("EXTREMA",G128)))</formula>
    </cfRule>
    <cfRule type="containsText" dxfId="2" priority="2" operator="containsText" text="ALTA">
      <formula>NOT(ISERROR(SEARCH("ALTA",G128)))</formula>
    </cfRule>
    <cfRule type="containsText" dxfId="1" priority="3" operator="containsText" text="MODERADA">
      <formula>NOT(ISERROR(SEARCH("MODERADA",G128)))</formula>
    </cfRule>
    <cfRule type="containsText" dxfId="0" priority="4" operator="containsText" text="BAJA">
      <formula>NOT(ISERROR(SEARCH("BAJA",G128)))</formula>
    </cfRule>
  </conditionalFormatting>
  <dataValidations count="3">
    <dataValidation type="list" allowBlank="1" showInputMessage="1" showErrorMessage="1" sqref="F114:F116 F111:F112">
      <formula1>$B$174:$B$175</formula1>
    </dataValidation>
    <dataValidation type="list" allowBlank="1" showInputMessage="1" showErrorMessage="1" promptTitle="Clases de contorles" prompt="Manuales:políticas de operación aplicables,autorizaciones por firmas, correos, archivos fisicos, consecutivos, lista de chequeos._x000a__x000a_Automáticos: Utilizan una herramienta tecnológica como sistemas de información, no hay intervención de una persona." sqref="F113">
      <formula1>$B$169:$B$171</formula1>
    </dataValidation>
    <dataValidation type="list" allowBlank="1" showInputMessage="1" showErrorMessage="1" promptTitle="Descripcion de la respuesta" prompt="Preventivo: Se orienta a eliminar la causa  o su ocurrencia_x000a_Detectivo: Aquellos que registran un evento despues de presentado._x000a_Correctivo:Aquellos  que permiten, despues de ser detectado el evento no deseado, el restablecimiento de la actividad." sqref="F110">
      <formula1>$B$164:$B$166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ArchivoBasico</vt:lpstr>
      <vt:lpstr>RiesgoPropuesto1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Ibette Barrera Cedeno</dc:creator>
  <cp:lastModifiedBy>Sandra Ibette Barrera Cedeno</cp:lastModifiedBy>
  <cp:lastPrinted>2017-12-22T21:27:10Z</cp:lastPrinted>
  <dcterms:created xsi:type="dcterms:W3CDTF">2017-12-21T21:45:00Z</dcterms:created>
  <dcterms:modified xsi:type="dcterms:W3CDTF">2018-01-19T21:47:51Z</dcterms:modified>
</cp:coreProperties>
</file>