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USUARIO\OneDrive - DADEP\DADEP Alexander\Administración de Riesgos DADEP 2021\"/>
    </mc:Choice>
  </mc:AlternateContent>
  <xr:revisionPtr revIDLastSave="0" documentId="13_ncr:1_{6F0A6A72-B55C-4CF0-851C-9A1EC8698626}" xr6:coauthVersionLast="47" xr6:coauthVersionMax="47" xr10:uidLastSave="{00000000-0000-0000-0000-000000000000}"/>
  <bookViews>
    <workbookView xWindow="-110" yWindow="-110" windowWidth="19420" windowHeight="10420" tabRatio="772"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PROBABILIDAD" sheetId="6" state="hidden" r:id="rId6"/>
    <sheet name="IMPACTO GESTIÓN" sheetId="8" state="hidden" r:id="rId7"/>
    <sheet name="IMPACTO SEG D" sheetId="18" state="hidden" r:id="rId8"/>
    <sheet name="IMPACTO CORRUPCIÓN" sheetId="7" state="hidden" r:id="rId9"/>
    <sheet name="VALORACIÓN DEL RIESGO " sheetId="9" state="hidden" r:id="rId10"/>
    <sheet name="TIPOLOGÍAS DE RIESGOS" sheetId="5" state="hidden" r:id="rId11"/>
    <sheet name="OPCIONES DE MANEJO DEL RIESGO" sheetId="12" state="hidden" r:id="rId12"/>
    <sheet name="EJEMPLO CONTROLES" sheetId="11" state="hidden" r:id="rId13"/>
  </sheets>
  <externalReferences>
    <externalReference r:id="rId14"/>
    <externalReference r:id="rId15"/>
  </externalReferences>
  <definedNames>
    <definedName name="_xlnm._FilterDatabase" localSheetId="1" hidden="1">'CONTEXTO PROCESO'!$A$5:$F$27</definedName>
    <definedName name="_xlnm._FilterDatabase" localSheetId="2" hidden="1">'MAPA DE RIESGOS'!$A$8:$BY$89</definedName>
    <definedName name="APLICACIÓN" localSheetId="1">'[1]Listas Nuevas'!$R$2:$R$4</definedName>
    <definedName name="APLICACIÓN">#REF!</definedName>
    <definedName name="_xlnm.Print_Area" localSheetId="1">'CONTEXTO PROCESO'!$A$18:$F$38</definedName>
    <definedName name="_xlnm.Print_Area" localSheetId="12">'EJEMPLO CONTROLES'!$A$1:$G$27</definedName>
    <definedName name="_xlnm.Print_Area" localSheetId="8">'IMPACTO CORRUPCIÓN'!$A$1:$G$123</definedName>
    <definedName name="_xlnm.Print_Area" localSheetId="6">'IMPACTO GESTIÓN'!$A$1:$F$28</definedName>
    <definedName name="_xlnm.Print_Area" localSheetId="0">INSTRUCCIONES!$A$1:$J$51</definedName>
    <definedName name="_xlnm.Print_Area" localSheetId="2">'MAPA DE RIESGOS'!$A$1:$AX$89</definedName>
    <definedName name="_xlnm.Print_Area" localSheetId="11">'OPCIONES DE MANEJO DEL RIESGO'!$A$1:$D$11</definedName>
    <definedName name="_xlnm.Print_Area" localSheetId="5">PROBABILIDAD!$A$1:$F$9</definedName>
    <definedName name="_xlnm.Print_Area" localSheetId="10">'TIPOLOGÍAS DE RIESGOS'!$A$1:$D$12</definedName>
    <definedName name="_xlnm.Print_Area" localSheetId="9">'VALORACIÓN DEL RIESGO '!$A$1:$H$14</definedName>
    <definedName name="CID" localSheetId="1">'[1]Listas Nuevas'!$AM$3:$AM$9</definedName>
    <definedName name="CID">#REF!</definedName>
    <definedName name="clasificaciónriesgos" localSheetId="12">#REF!</definedName>
    <definedName name="clasificaciónriesgos" localSheetId="6">#REF!</definedName>
    <definedName name="clasificaciónriesgos" localSheetId="11">#REF!</definedName>
    <definedName name="clasificaciónriesgos" localSheetId="9">#REF!</definedName>
    <definedName name="clasificaciónriesgos">#REF!</definedName>
    <definedName name="códigos" localSheetId="12">#REF!</definedName>
    <definedName name="códigos" localSheetId="6">#REF!</definedName>
    <definedName name="códigos" localSheetId="11">#REF!</definedName>
    <definedName name="códigos" localSheetId="9">#REF!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2">#REF!</definedName>
    <definedName name="Direccionamiento_Estratégico" localSheetId="6">#REF!</definedName>
    <definedName name="Direccionamiento_Estratégico" localSheetId="11">#REF!</definedName>
    <definedName name="Direccionamiento_Estratégico" localSheetId="9">#REF!</definedName>
    <definedName name="Direccionamiento_Estratégico">#REF!</definedName>
    <definedName name="económicos" localSheetId="12">#REF!</definedName>
    <definedName name="económicos" localSheetId="6">#REF!</definedName>
    <definedName name="económicos" localSheetId="11">#REF!</definedName>
    <definedName name="económicos" localSheetId="9">#REF!</definedName>
    <definedName name="económicos">#REF!</definedName>
    <definedName name="EJECUCIÓN" localSheetId="1">'[1]Listas Nuevas'!$T$2:$T$4</definedName>
    <definedName name="EJECUCIÓN">#REF!</definedName>
    <definedName name="externo" localSheetId="12">#REF!</definedName>
    <definedName name="externo" localSheetId="6">#REF!</definedName>
    <definedName name="externo" localSheetId="11">#REF!</definedName>
    <definedName name="externo" localSheetId="9">#REF!</definedName>
    <definedName name="externo">#REF!</definedName>
    <definedName name="externos2" localSheetId="12">#REF!</definedName>
    <definedName name="externos2" localSheetId="6">#REF!</definedName>
    <definedName name="externos2" localSheetId="11">#REF!</definedName>
    <definedName name="externos2" localSheetId="9">#REF!</definedName>
    <definedName name="externos2">#REF!</definedName>
    <definedName name="factores" localSheetId="12">#REF!</definedName>
    <definedName name="factores" localSheetId="6">#REF!</definedName>
    <definedName name="factores" localSheetId="11">#REF!</definedName>
    <definedName name="factores" localSheetId="9">#REF!</definedName>
    <definedName name="factores">#REF!</definedName>
    <definedName name="FRECUENCIA" localSheetId="1">'[1]Listas Nuevas'!$L$2:$L$6</definedName>
    <definedName name="FRECUENCIA">#REF!</definedName>
    <definedName name="impacto" localSheetId="12">#REF!</definedName>
    <definedName name="impacto" localSheetId="6">#REF!</definedName>
    <definedName name="impacto" localSheetId="11">#REF!</definedName>
    <definedName name="impacto" localSheetId="9">#REF!</definedName>
    <definedName name="impacto">#REF!</definedName>
    <definedName name="impactoco" localSheetId="12">#REF!</definedName>
    <definedName name="impactoco" localSheetId="6">#REF!</definedName>
    <definedName name="impactoco" localSheetId="11">#REF!</definedName>
    <definedName name="impactoco" localSheetId="9">#REF!</definedName>
    <definedName name="impactoco">#REF!</definedName>
    <definedName name="infraestructura" localSheetId="12">#REF!</definedName>
    <definedName name="infraestructura" localSheetId="6">#REF!</definedName>
    <definedName name="infraestructura" localSheetId="11">#REF!</definedName>
    <definedName name="infraestructura" localSheetId="9">#REF!</definedName>
    <definedName name="infraestructura">#REF!</definedName>
    <definedName name="interno" localSheetId="12">#REF!</definedName>
    <definedName name="interno" localSheetId="6">#REF!</definedName>
    <definedName name="interno" localSheetId="11">#REF!</definedName>
    <definedName name="interno" localSheetId="9">#REF!</definedName>
    <definedName name="interno">#REF!</definedName>
    <definedName name="macroprocesos" localSheetId="12">#REF!</definedName>
    <definedName name="macroprocesos" localSheetId="6">#REF!</definedName>
    <definedName name="macroprocesos" localSheetId="11">#REF!</definedName>
    <definedName name="macroprocesos" localSheetId="9">#REF!</definedName>
    <definedName name="macroprocesos">#REF!</definedName>
    <definedName name="medio_ambientales" localSheetId="12">#REF!</definedName>
    <definedName name="medio_ambientales" localSheetId="6">#REF!</definedName>
    <definedName name="medio_ambientales" localSheetId="11">#REF!</definedName>
    <definedName name="medio_ambientales" localSheetId="9">#REF!</definedName>
    <definedName name="medio_ambientales">#REF!</definedName>
    <definedName name="personal" localSheetId="12">#REF!</definedName>
    <definedName name="personal" localSheetId="6">#REF!</definedName>
    <definedName name="personal" localSheetId="11">#REF!</definedName>
    <definedName name="personal" localSheetId="9">#REF!</definedName>
    <definedName name="personal">#REF!</definedName>
    <definedName name="políticos" localSheetId="12">#REF!</definedName>
    <definedName name="políticos" localSheetId="6">#REF!</definedName>
    <definedName name="políticos" localSheetId="11">#REF!</definedName>
    <definedName name="políticos" localSheetId="9">#REF!</definedName>
    <definedName name="políticos">#REF!</definedName>
    <definedName name="probabilidad" localSheetId="12">#REF!</definedName>
    <definedName name="probabilidad" localSheetId="6">#REF!</definedName>
    <definedName name="probabilidad" localSheetId="11">#REF!</definedName>
    <definedName name="probabilidad" localSheetId="9">#REF!</definedName>
    <definedName name="probabilidad">#REF!</definedName>
    <definedName name="PROCESO" localSheetId="1">'[1]Listas Nuevas'!$AR$3:$AR$23</definedName>
    <definedName name="proceso" localSheetId="12">#REF!</definedName>
    <definedName name="proceso" localSheetId="6">#REF!</definedName>
    <definedName name="proceso" localSheetId="11">#REF!</definedName>
    <definedName name="proceso" localSheetId="9">#REF!</definedName>
    <definedName name="proceso">#REF!</definedName>
    <definedName name="procesos" localSheetId="12">#REF!</definedName>
    <definedName name="procesos" localSheetId="6">#REF!</definedName>
    <definedName name="procesos" localSheetId="11">#REF!</definedName>
    <definedName name="procesos" localSheetId="9">#REF!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2">#REF!</definedName>
    <definedName name="sociales" localSheetId="6">#REF!</definedName>
    <definedName name="sociales" localSheetId="11">#REF!</definedName>
    <definedName name="sociales" localSheetId="9">#REF!</definedName>
    <definedName name="sociales">#REF!</definedName>
    <definedName name="tecnología" localSheetId="12">#REF!</definedName>
    <definedName name="tecnología" localSheetId="6">#REF!</definedName>
    <definedName name="tecnología" localSheetId="11">#REF!</definedName>
    <definedName name="tecnología" localSheetId="9">#REF!</definedName>
    <definedName name="tecnología">#REF!</definedName>
    <definedName name="tecnológicos" localSheetId="12">#REF!</definedName>
    <definedName name="tecnológicos" localSheetId="6">#REF!</definedName>
    <definedName name="tecnológicos" localSheetId="11">#REF!</definedName>
    <definedName name="tecnológicos" localSheetId="9">#REF!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89" i="2" l="1"/>
  <c r="AA89" i="2"/>
  <c r="AB89" i="2" s="1"/>
  <c r="AF89" i="2" s="1"/>
  <c r="Q89" i="2"/>
  <c r="AO88" i="2"/>
  <c r="AA88" i="2"/>
  <c r="AB88" i="2" s="1"/>
  <c r="Q88" i="2"/>
  <c r="AO87" i="2"/>
  <c r="AA87" i="2"/>
  <c r="AB87" i="2" s="1"/>
  <c r="AD87" i="2" s="1"/>
  <c r="AE87" i="2" s="1"/>
  <c r="AG87" i="2" s="1"/>
  <c r="AH87" i="2" s="1"/>
  <c r="AJ87" i="2" s="1"/>
  <c r="Q87" i="2"/>
  <c r="AO86" i="2"/>
  <c r="AA86" i="2"/>
  <c r="AB86" i="2" s="1"/>
  <c r="Q86" i="2"/>
  <c r="AO85" i="2"/>
  <c r="AA85" i="2"/>
  <c r="AB85" i="2" s="1"/>
  <c r="Q85" i="2"/>
  <c r="AO84" i="2"/>
  <c r="AA84" i="2"/>
  <c r="AB84" i="2" s="1"/>
  <c r="Q84" i="2"/>
  <c r="AO83" i="2"/>
  <c r="AA83" i="2"/>
  <c r="AB83" i="2" s="1"/>
  <c r="AD83" i="2" s="1"/>
  <c r="AE83" i="2" s="1"/>
  <c r="AG83" i="2" s="1"/>
  <c r="AH83" i="2" s="1"/>
  <c r="AJ83" i="2" s="1"/>
  <c r="Q83" i="2"/>
  <c r="AO82" i="2"/>
  <c r="AA82" i="2"/>
  <c r="AB82" i="2" s="1"/>
  <c r="Q82" i="2"/>
  <c r="AO81" i="2"/>
  <c r="AA81" i="2"/>
  <c r="AB81" i="2" s="1"/>
  <c r="Q81" i="2"/>
  <c r="AO80" i="2"/>
  <c r="AA80" i="2"/>
  <c r="AB80" i="2" s="1"/>
  <c r="Q80" i="2"/>
  <c r="AO79" i="2"/>
  <c r="AA79" i="2"/>
  <c r="AB79" i="2" s="1"/>
  <c r="AD79" i="2" s="1"/>
  <c r="AE79" i="2" s="1"/>
  <c r="AG79" i="2" s="1"/>
  <c r="AH79" i="2" s="1"/>
  <c r="AJ79" i="2" s="1"/>
  <c r="Q79" i="2"/>
  <c r="AO78" i="2"/>
  <c r="AA78" i="2"/>
  <c r="AB78" i="2" s="1"/>
  <c r="Q78" i="2"/>
  <c r="AO77" i="2"/>
  <c r="AA77" i="2"/>
  <c r="AB77" i="2" s="1"/>
  <c r="AF77" i="2" s="1"/>
  <c r="Q77" i="2"/>
  <c r="AO76" i="2"/>
  <c r="AA76" i="2"/>
  <c r="AB76" i="2" s="1"/>
  <c r="Q76" i="2"/>
  <c r="AO75" i="2"/>
  <c r="AA75" i="2"/>
  <c r="AB75" i="2" s="1"/>
  <c r="AD75" i="2" s="1"/>
  <c r="AE75" i="2" s="1"/>
  <c r="AG75" i="2" s="1"/>
  <c r="AH75" i="2" s="1"/>
  <c r="AJ75" i="2" s="1"/>
  <c r="Q75" i="2"/>
  <c r="AO74" i="2"/>
  <c r="AA74" i="2"/>
  <c r="AB74" i="2" s="1"/>
  <c r="Q74" i="2"/>
  <c r="AO73" i="2"/>
  <c r="AA73" i="2"/>
  <c r="AB73" i="2" s="1"/>
  <c r="Q73" i="2"/>
  <c r="AO72" i="2"/>
  <c r="AA72" i="2"/>
  <c r="AB72" i="2" s="1"/>
  <c r="Q72" i="2"/>
  <c r="AO71" i="2"/>
  <c r="AA71" i="2"/>
  <c r="AB71" i="2" s="1"/>
  <c r="AD71" i="2" s="1"/>
  <c r="AE71" i="2" s="1"/>
  <c r="AG71" i="2" s="1"/>
  <c r="AH71" i="2" s="1"/>
  <c r="AJ71" i="2" s="1"/>
  <c r="Q71" i="2"/>
  <c r="AO70" i="2"/>
  <c r="AA70" i="2"/>
  <c r="AB70" i="2" s="1"/>
  <c r="Q70" i="2"/>
  <c r="AO69" i="2"/>
  <c r="AA69" i="2"/>
  <c r="AB69" i="2" s="1"/>
  <c r="AF69" i="2" s="1"/>
  <c r="Q69" i="2"/>
  <c r="AO68" i="2"/>
  <c r="AA68" i="2"/>
  <c r="AB68" i="2" s="1"/>
  <c r="Q68" i="2"/>
  <c r="AO67" i="2"/>
  <c r="AA67" i="2"/>
  <c r="AB67" i="2" s="1"/>
  <c r="AD67" i="2" s="1"/>
  <c r="AE67" i="2" s="1"/>
  <c r="AG67" i="2" s="1"/>
  <c r="AH67" i="2" s="1"/>
  <c r="AJ67" i="2" s="1"/>
  <c r="Q67" i="2"/>
  <c r="AO66" i="2"/>
  <c r="AA66" i="2"/>
  <c r="AB66" i="2" s="1"/>
  <c r="Q66" i="2"/>
  <c r="AO65" i="2"/>
  <c r="AA65" i="2"/>
  <c r="AB65" i="2" s="1"/>
  <c r="AF65" i="2" s="1"/>
  <c r="Q65" i="2"/>
  <c r="AO64" i="2"/>
  <c r="AA64" i="2"/>
  <c r="AB64" i="2" s="1"/>
  <c r="Q64" i="2"/>
  <c r="AO63" i="2"/>
  <c r="AA63" i="2"/>
  <c r="AB63" i="2" s="1"/>
  <c r="AD63" i="2" s="1"/>
  <c r="AE63" i="2" s="1"/>
  <c r="AG63" i="2" s="1"/>
  <c r="AH63" i="2" s="1"/>
  <c r="AJ63" i="2" s="1"/>
  <c r="Q63" i="2"/>
  <c r="AO62" i="2"/>
  <c r="AA62" i="2"/>
  <c r="AB62" i="2" s="1"/>
  <c r="Q62" i="2"/>
  <c r="AO61" i="2"/>
  <c r="AA61" i="2"/>
  <c r="AB61" i="2" s="1"/>
  <c r="Q61" i="2"/>
  <c r="AO60" i="2"/>
  <c r="AA60" i="2"/>
  <c r="AB60" i="2" s="1"/>
  <c r="Q60" i="2"/>
  <c r="AO59" i="2"/>
  <c r="AA59" i="2"/>
  <c r="AB59" i="2" s="1"/>
  <c r="AD59" i="2" s="1"/>
  <c r="AE59" i="2" s="1"/>
  <c r="AG59" i="2" s="1"/>
  <c r="AH59" i="2" s="1"/>
  <c r="AJ59" i="2" s="1"/>
  <c r="Q59" i="2"/>
  <c r="AO58" i="2"/>
  <c r="AA58" i="2"/>
  <c r="AB58" i="2" s="1"/>
  <c r="Q58" i="2"/>
  <c r="AO57" i="2"/>
  <c r="AA57" i="2"/>
  <c r="AB57" i="2" s="1"/>
  <c r="Q57" i="2"/>
  <c r="AO56" i="2"/>
  <c r="AA56" i="2"/>
  <c r="AB56" i="2" s="1"/>
  <c r="AD56" i="2" s="1"/>
  <c r="AE56" i="2" s="1"/>
  <c r="AG56" i="2" s="1"/>
  <c r="AH56" i="2" s="1"/>
  <c r="Q56" i="2"/>
  <c r="AO55" i="2"/>
  <c r="AA55" i="2"/>
  <c r="AB55" i="2" s="1"/>
  <c r="AD55" i="2" s="1"/>
  <c r="AE55" i="2" s="1"/>
  <c r="AG55" i="2" s="1"/>
  <c r="AH55" i="2" s="1"/>
  <c r="Q55" i="2"/>
  <c r="AO54" i="2"/>
  <c r="AA54" i="2"/>
  <c r="AB54" i="2" s="1"/>
  <c r="AF54" i="2" s="1"/>
  <c r="Q54" i="2"/>
  <c r="AO53" i="2"/>
  <c r="AA53" i="2"/>
  <c r="AB53" i="2" s="1"/>
  <c r="AF53" i="2" s="1"/>
  <c r="Q53" i="2"/>
  <c r="AO52" i="2"/>
  <c r="AA52" i="2"/>
  <c r="AB52" i="2" s="1"/>
  <c r="Q52" i="2"/>
  <c r="AO51" i="2"/>
  <c r="AA51" i="2"/>
  <c r="AB51" i="2" s="1"/>
  <c r="Q51" i="2"/>
  <c r="AO50" i="2"/>
  <c r="AA50" i="2"/>
  <c r="AB50" i="2" s="1"/>
  <c r="AF50" i="2" s="1"/>
  <c r="Q50" i="2"/>
  <c r="AO49" i="2"/>
  <c r="AA49" i="2"/>
  <c r="AB49" i="2" s="1"/>
  <c r="AF49" i="2" s="1"/>
  <c r="Q49" i="2"/>
  <c r="AO48" i="2"/>
  <c r="AA48" i="2"/>
  <c r="AB48" i="2" s="1"/>
  <c r="Q48" i="2"/>
  <c r="AO47" i="2"/>
  <c r="AA47" i="2"/>
  <c r="AB47" i="2" s="1"/>
  <c r="Q47" i="2"/>
  <c r="AO46" i="2"/>
  <c r="AA46" i="2"/>
  <c r="AB46" i="2" s="1"/>
  <c r="AF46" i="2" s="1"/>
  <c r="Q46" i="2"/>
  <c r="AO45" i="2"/>
  <c r="AA45" i="2"/>
  <c r="AB45" i="2" s="1"/>
  <c r="Q45" i="2"/>
  <c r="AO44" i="2"/>
  <c r="AA44" i="2"/>
  <c r="AB44" i="2" s="1"/>
  <c r="AD44" i="2" s="1"/>
  <c r="AE44" i="2" s="1"/>
  <c r="AG44" i="2" s="1"/>
  <c r="AH44" i="2" s="1"/>
  <c r="AJ44" i="2" s="1"/>
  <c r="Q44" i="2"/>
  <c r="AO43" i="2"/>
  <c r="AA43" i="2"/>
  <c r="AB43" i="2" s="1"/>
  <c r="Q43" i="2"/>
  <c r="AO42" i="2"/>
  <c r="AA42" i="2"/>
  <c r="AB42" i="2" s="1"/>
  <c r="Q42" i="2"/>
  <c r="AO41" i="2"/>
  <c r="AA41" i="2"/>
  <c r="AB41" i="2" s="1"/>
  <c r="Q41" i="2"/>
  <c r="AO40" i="2"/>
  <c r="AA40" i="2"/>
  <c r="AB40" i="2" s="1"/>
  <c r="AD40" i="2" s="1"/>
  <c r="AE40" i="2" s="1"/>
  <c r="AG40" i="2" s="1"/>
  <c r="AH40" i="2" s="1"/>
  <c r="AJ40" i="2" s="1"/>
  <c r="Q40" i="2"/>
  <c r="AO39" i="2"/>
  <c r="AA39" i="2"/>
  <c r="AB39" i="2" s="1"/>
  <c r="Q39" i="2"/>
  <c r="AO38" i="2"/>
  <c r="AA38" i="2"/>
  <c r="AB38" i="2" s="1"/>
  <c r="Q38" i="2"/>
  <c r="AO37" i="2"/>
  <c r="AA37" i="2"/>
  <c r="AB37" i="2" s="1"/>
  <c r="Q37" i="2"/>
  <c r="AO36" i="2"/>
  <c r="AA36" i="2"/>
  <c r="AB36" i="2" s="1"/>
  <c r="AD36" i="2" s="1"/>
  <c r="AE36" i="2" s="1"/>
  <c r="AG36" i="2" s="1"/>
  <c r="AH36" i="2" s="1"/>
  <c r="AJ36" i="2" s="1"/>
  <c r="Q36" i="2"/>
  <c r="AO35" i="2"/>
  <c r="AA35" i="2"/>
  <c r="AB35" i="2" s="1"/>
  <c r="Q35" i="2"/>
  <c r="AO34" i="2"/>
  <c r="AA34" i="2"/>
  <c r="AB34" i="2" s="1"/>
  <c r="Q34" i="2"/>
  <c r="AO33" i="2"/>
  <c r="AA33" i="2"/>
  <c r="AB33" i="2" s="1"/>
  <c r="Q33" i="2"/>
  <c r="AO32" i="2"/>
  <c r="AA32" i="2"/>
  <c r="AB32" i="2" s="1"/>
  <c r="AD32" i="2" s="1"/>
  <c r="AE32" i="2" s="1"/>
  <c r="AG32" i="2" s="1"/>
  <c r="AH32" i="2" s="1"/>
  <c r="AJ32" i="2" s="1"/>
  <c r="Q32" i="2"/>
  <c r="AO31" i="2"/>
  <c r="AA31" i="2"/>
  <c r="AB31" i="2" s="1"/>
  <c r="Q31" i="2"/>
  <c r="AO30" i="2"/>
  <c r="AA30" i="2"/>
  <c r="AB30" i="2" s="1"/>
  <c r="AF30" i="2" s="1"/>
  <c r="Q30" i="2"/>
  <c r="AO29" i="2"/>
  <c r="AA29" i="2"/>
  <c r="AB29" i="2" s="1"/>
  <c r="Q29" i="2"/>
  <c r="AO28" i="2"/>
  <c r="AA28" i="2"/>
  <c r="AB28" i="2" s="1"/>
  <c r="AD28" i="2" s="1"/>
  <c r="AE28" i="2" s="1"/>
  <c r="AG28" i="2" s="1"/>
  <c r="AH28" i="2" s="1"/>
  <c r="AJ28" i="2" s="1"/>
  <c r="Q28" i="2"/>
  <c r="AO27" i="2"/>
  <c r="AA27" i="2"/>
  <c r="AB27" i="2" s="1"/>
  <c r="Q27" i="2"/>
  <c r="AO26" i="2"/>
  <c r="AA26" i="2"/>
  <c r="AB26" i="2" s="1"/>
  <c r="AF26" i="2" s="1"/>
  <c r="Q26" i="2"/>
  <c r="AO25" i="2"/>
  <c r="AA25" i="2"/>
  <c r="AB25" i="2" s="1"/>
  <c r="Q25" i="2"/>
  <c r="AO24" i="2"/>
  <c r="AA24" i="2"/>
  <c r="AB24" i="2" s="1"/>
  <c r="AD24" i="2" s="1"/>
  <c r="AE24" i="2" s="1"/>
  <c r="AG24" i="2" s="1"/>
  <c r="AH24" i="2" s="1"/>
  <c r="Q24" i="2"/>
  <c r="AO23" i="2"/>
  <c r="AA23" i="2"/>
  <c r="AB23" i="2" s="1"/>
  <c r="AF23" i="2" s="1"/>
  <c r="Q23" i="2"/>
  <c r="AO22" i="2"/>
  <c r="AA22" i="2"/>
  <c r="AB22" i="2" s="1"/>
  <c r="AF22" i="2" s="1"/>
  <c r="Q22" i="2"/>
  <c r="AO21" i="2"/>
  <c r="AA21" i="2"/>
  <c r="AB21" i="2" s="1"/>
  <c r="Q21" i="2"/>
  <c r="AO20" i="2"/>
  <c r="AA20" i="2"/>
  <c r="AB20" i="2" s="1"/>
  <c r="AD20" i="2" s="1"/>
  <c r="AE20" i="2" s="1"/>
  <c r="AG20" i="2" s="1"/>
  <c r="AH20" i="2" s="1"/>
  <c r="Q20" i="2"/>
  <c r="AO19" i="2"/>
  <c r="AA19" i="2"/>
  <c r="AB19" i="2" s="1"/>
  <c r="AF19" i="2" s="1"/>
  <c r="Q19" i="2"/>
  <c r="AO18" i="2"/>
  <c r="AA18" i="2"/>
  <c r="AB18" i="2" s="1"/>
  <c r="AF18" i="2" s="1"/>
  <c r="Q18" i="2"/>
  <c r="AO17" i="2"/>
  <c r="AA17" i="2"/>
  <c r="AB17" i="2" s="1"/>
  <c r="Q17" i="2"/>
  <c r="AO16" i="2"/>
  <c r="AA16" i="2"/>
  <c r="AB16" i="2" s="1"/>
  <c r="AD16" i="2" s="1"/>
  <c r="AE16" i="2" s="1"/>
  <c r="AG16" i="2" s="1"/>
  <c r="AH16" i="2" s="1"/>
  <c r="Q16" i="2"/>
  <c r="AO15" i="2"/>
  <c r="AA15" i="2"/>
  <c r="AB15" i="2" s="1"/>
  <c r="AF15" i="2" s="1"/>
  <c r="Q15" i="2"/>
  <c r="AF36" i="2" l="1"/>
  <c r="AF61" i="2"/>
  <c r="AD61" i="2"/>
  <c r="AE61" i="2" s="1"/>
  <c r="AG61" i="2" s="1"/>
  <c r="AH61" i="2" s="1"/>
  <c r="AL61" i="2" s="1"/>
  <c r="AF63" i="2"/>
  <c r="AF34" i="2"/>
  <c r="AD34" i="2"/>
  <c r="AE34" i="2" s="1"/>
  <c r="AG34" i="2" s="1"/>
  <c r="AH34" i="2" s="1"/>
  <c r="AL34" i="2" s="1"/>
  <c r="AD30" i="2"/>
  <c r="AE30" i="2" s="1"/>
  <c r="AG30" i="2" s="1"/>
  <c r="AH30" i="2" s="1"/>
  <c r="AL30" i="2" s="1"/>
  <c r="AD53" i="2"/>
  <c r="AE53" i="2" s="1"/>
  <c r="AG53" i="2" s="1"/>
  <c r="AH53" i="2" s="1"/>
  <c r="AL53" i="2" s="1"/>
  <c r="AD23" i="2"/>
  <c r="AE23" i="2" s="1"/>
  <c r="AG23" i="2" s="1"/>
  <c r="AH23" i="2" s="1"/>
  <c r="AJ23" i="2" s="1"/>
  <c r="AF24" i="2"/>
  <c r="AL32" i="2"/>
  <c r="AL75" i="2"/>
  <c r="AF38" i="2"/>
  <c r="AD38" i="2"/>
  <c r="AE38" i="2" s="1"/>
  <c r="AG38" i="2" s="1"/>
  <c r="AH38" i="2" s="1"/>
  <c r="AL38" i="2" s="1"/>
  <c r="AF57" i="2"/>
  <c r="AD57" i="2"/>
  <c r="AE57" i="2" s="1"/>
  <c r="AG57" i="2" s="1"/>
  <c r="AH57" i="2" s="1"/>
  <c r="AJ57" i="2" s="1"/>
  <c r="AF42" i="2"/>
  <c r="AD42" i="2"/>
  <c r="AE42" i="2" s="1"/>
  <c r="AG42" i="2" s="1"/>
  <c r="AH42" i="2" s="1"/>
  <c r="AL42" i="2" s="1"/>
  <c r="AF73" i="2"/>
  <c r="AD73" i="2"/>
  <c r="AE73" i="2" s="1"/>
  <c r="AG73" i="2" s="1"/>
  <c r="AH73" i="2" s="1"/>
  <c r="AL73" i="2" s="1"/>
  <c r="AF81" i="2"/>
  <c r="AD81" i="2"/>
  <c r="AE81" i="2" s="1"/>
  <c r="AG81" i="2" s="1"/>
  <c r="AH81" i="2" s="1"/>
  <c r="AJ81" i="2" s="1"/>
  <c r="AF85" i="2"/>
  <c r="AD85" i="2"/>
  <c r="AE85" i="2" s="1"/>
  <c r="AG85" i="2" s="1"/>
  <c r="AH85" i="2" s="1"/>
  <c r="AJ85" i="2" s="1"/>
  <c r="AD19" i="2"/>
  <c r="AE19" i="2" s="1"/>
  <c r="AG19" i="2" s="1"/>
  <c r="AH19" i="2" s="1"/>
  <c r="AL19" i="2" s="1"/>
  <c r="AF20" i="2"/>
  <c r="AD26" i="2"/>
  <c r="AE26" i="2" s="1"/>
  <c r="AG26" i="2" s="1"/>
  <c r="AH26" i="2" s="1"/>
  <c r="AL26" i="2" s="1"/>
  <c r="AL36" i="2"/>
  <c r="AD46" i="2"/>
  <c r="AE46" i="2" s="1"/>
  <c r="AG46" i="2" s="1"/>
  <c r="AH46" i="2" s="1"/>
  <c r="AL46" i="2" s="1"/>
  <c r="AD49" i="2"/>
  <c r="AE49" i="2" s="1"/>
  <c r="AG49" i="2" s="1"/>
  <c r="AH49" i="2" s="1"/>
  <c r="AL49" i="2" s="1"/>
  <c r="AD65" i="2"/>
  <c r="AE65" i="2" s="1"/>
  <c r="AG65" i="2" s="1"/>
  <c r="AH65" i="2" s="1"/>
  <c r="AL65" i="2" s="1"/>
  <c r="AD69" i="2"/>
  <c r="AE69" i="2" s="1"/>
  <c r="AG69" i="2" s="1"/>
  <c r="AH69" i="2" s="1"/>
  <c r="AJ69" i="2" s="1"/>
  <c r="AD77" i="2"/>
  <c r="AE77" i="2" s="1"/>
  <c r="AG77" i="2" s="1"/>
  <c r="AH77" i="2" s="1"/>
  <c r="AF79" i="2"/>
  <c r="AD89" i="2"/>
  <c r="AE89" i="2" s="1"/>
  <c r="AG89" i="2" s="1"/>
  <c r="AH89" i="2" s="1"/>
  <c r="AJ89" i="2" s="1"/>
  <c r="AD15" i="2"/>
  <c r="AE15" i="2" s="1"/>
  <c r="AG15" i="2" s="1"/>
  <c r="AH15" i="2" s="1"/>
  <c r="AL15" i="2" s="1"/>
  <c r="AF16" i="2"/>
  <c r="AF59" i="2"/>
  <c r="AL59" i="2"/>
  <c r="AF75" i="2"/>
  <c r="AL20" i="2"/>
  <c r="AJ20" i="2"/>
  <c r="AD21" i="2"/>
  <c r="AE21" i="2" s="1"/>
  <c r="AG21" i="2" s="1"/>
  <c r="AH21" i="2" s="1"/>
  <c r="AF21" i="2"/>
  <c r="AJ46" i="2"/>
  <c r="AL24" i="2"/>
  <c r="AJ24" i="2"/>
  <c r="AL23" i="2"/>
  <c r="AL16" i="2"/>
  <c r="AJ16" i="2"/>
  <c r="AD17" i="2"/>
  <c r="AE17" i="2" s="1"/>
  <c r="AG17" i="2" s="1"/>
  <c r="AH17" i="2" s="1"/>
  <c r="AF17" i="2"/>
  <c r="AD27" i="2"/>
  <c r="AE27" i="2" s="1"/>
  <c r="AG27" i="2" s="1"/>
  <c r="AH27" i="2" s="1"/>
  <c r="AF27" i="2"/>
  <c r="AF33" i="2"/>
  <c r="AD33" i="2"/>
  <c r="AE33" i="2" s="1"/>
  <c r="AG33" i="2" s="1"/>
  <c r="AH33" i="2" s="1"/>
  <c r="AD52" i="2"/>
  <c r="AE52" i="2" s="1"/>
  <c r="AG52" i="2" s="1"/>
  <c r="AH52" i="2" s="1"/>
  <c r="AF52" i="2"/>
  <c r="AF28" i="2"/>
  <c r="AD35" i="2"/>
  <c r="AE35" i="2" s="1"/>
  <c r="AG35" i="2" s="1"/>
  <c r="AH35" i="2" s="1"/>
  <c r="AF35" i="2"/>
  <c r="AL40" i="2"/>
  <c r="AF41" i="2"/>
  <c r="AD41" i="2"/>
  <c r="AE41" i="2" s="1"/>
  <c r="AG41" i="2" s="1"/>
  <c r="AH41" i="2" s="1"/>
  <c r="AF44" i="2"/>
  <c r="AD43" i="2"/>
  <c r="AE43" i="2" s="1"/>
  <c r="AG43" i="2" s="1"/>
  <c r="AH43" i="2" s="1"/>
  <c r="AF43" i="2"/>
  <c r="AD31" i="2"/>
  <c r="AE31" i="2" s="1"/>
  <c r="AG31" i="2" s="1"/>
  <c r="AH31" i="2" s="1"/>
  <c r="AF31" i="2"/>
  <c r="AF37" i="2"/>
  <c r="AD37" i="2"/>
  <c r="AE37" i="2" s="1"/>
  <c r="AG37" i="2" s="1"/>
  <c r="AH37" i="2" s="1"/>
  <c r="AF40" i="2"/>
  <c r="AD47" i="2"/>
  <c r="AE47" i="2" s="1"/>
  <c r="AG47" i="2" s="1"/>
  <c r="AH47" i="2" s="1"/>
  <c r="AF47" i="2"/>
  <c r="AD18" i="2"/>
  <c r="AE18" i="2" s="1"/>
  <c r="AG18" i="2" s="1"/>
  <c r="AH18" i="2" s="1"/>
  <c r="AD22" i="2"/>
  <c r="AE22" i="2" s="1"/>
  <c r="AG22" i="2" s="1"/>
  <c r="AH22" i="2" s="1"/>
  <c r="AF25" i="2"/>
  <c r="AD25" i="2"/>
  <c r="AE25" i="2" s="1"/>
  <c r="AG25" i="2" s="1"/>
  <c r="AH25" i="2" s="1"/>
  <c r="AL28" i="2"/>
  <c r="AF29" i="2"/>
  <c r="AD29" i="2"/>
  <c r="AE29" i="2" s="1"/>
  <c r="AG29" i="2" s="1"/>
  <c r="AH29" i="2" s="1"/>
  <c r="AF32" i="2"/>
  <c r="AD39" i="2"/>
  <c r="AE39" i="2" s="1"/>
  <c r="AG39" i="2" s="1"/>
  <c r="AH39" i="2" s="1"/>
  <c r="AF39" i="2"/>
  <c r="AL44" i="2"/>
  <c r="AF45" i="2"/>
  <c r="AD45" i="2"/>
  <c r="AE45" i="2" s="1"/>
  <c r="AG45" i="2" s="1"/>
  <c r="AH45" i="2" s="1"/>
  <c r="AD48" i="2"/>
  <c r="AE48" i="2" s="1"/>
  <c r="AG48" i="2" s="1"/>
  <c r="AH48" i="2" s="1"/>
  <c r="AF48" i="2"/>
  <c r="AD51" i="2"/>
  <c r="AE51" i="2" s="1"/>
  <c r="AG51" i="2" s="1"/>
  <c r="AH51" i="2" s="1"/>
  <c r="AF51" i="2"/>
  <c r="AJ55" i="2"/>
  <c r="AL55" i="2"/>
  <c r="AJ56" i="2"/>
  <c r="AL56" i="2"/>
  <c r="AD70" i="2"/>
  <c r="AE70" i="2" s="1"/>
  <c r="AG70" i="2" s="1"/>
  <c r="AH70" i="2" s="1"/>
  <c r="AF70" i="2"/>
  <c r="AD86" i="2"/>
  <c r="AE86" i="2" s="1"/>
  <c r="AG86" i="2" s="1"/>
  <c r="AH86" i="2" s="1"/>
  <c r="AF86" i="2"/>
  <c r="AF56" i="2"/>
  <c r="AD58" i="2"/>
  <c r="AE58" i="2" s="1"/>
  <c r="AG58" i="2" s="1"/>
  <c r="AH58" i="2" s="1"/>
  <c r="AF58" i="2"/>
  <c r="AL63" i="2"/>
  <c r="AF64" i="2"/>
  <c r="AD64" i="2"/>
  <c r="AE64" i="2" s="1"/>
  <c r="AG64" i="2" s="1"/>
  <c r="AH64" i="2" s="1"/>
  <c r="AF67" i="2"/>
  <c r="AD74" i="2"/>
  <c r="AE74" i="2" s="1"/>
  <c r="AG74" i="2" s="1"/>
  <c r="AH74" i="2" s="1"/>
  <c r="AF74" i="2"/>
  <c r="AL79" i="2"/>
  <c r="AF80" i="2"/>
  <c r="AD80" i="2"/>
  <c r="AE80" i="2" s="1"/>
  <c r="AG80" i="2" s="1"/>
  <c r="AH80" i="2" s="1"/>
  <c r="AF83" i="2"/>
  <c r="AF60" i="2"/>
  <c r="AD60" i="2"/>
  <c r="AE60" i="2" s="1"/>
  <c r="AG60" i="2" s="1"/>
  <c r="AH60" i="2" s="1"/>
  <c r="AF76" i="2"/>
  <c r="AD76" i="2"/>
  <c r="AE76" i="2" s="1"/>
  <c r="AG76" i="2" s="1"/>
  <c r="AH76" i="2" s="1"/>
  <c r="AD50" i="2"/>
  <c r="AE50" i="2" s="1"/>
  <c r="AG50" i="2" s="1"/>
  <c r="AH50" i="2" s="1"/>
  <c r="AD54" i="2"/>
  <c r="AE54" i="2" s="1"/>
  <c r="AG54" i="2" s="1"/>
  <c r="AH54" i="2" s="1"/>
  <c r="AF55" i="2"/>
  <c r="AD62" i="2"/>
  <c r="AE62" i="2" s="1"/>
  <c r="AG62" i="2" s="1"/>
  <c r="AH62" i="2" s="1"/>
  <c r="AF62" i="2"/>
  <c r="AL67" i="2"/>
  <c r="AF68" i="2"/>
  <c r="AD68" i="2"/>
  <c r="AE68" i="2" s="1"/>
  <c r="AG68" i="2" s="1"/>
  <c r="AH68" i="2" s="1"/>
  <c r="AF71" i="2"/>
  <c r="AD78" i="2"/>
  <c r="AE78" i="2" s="1"/>
  <c r="AG78" i="2" s="1"/>
  <c r="AH78" i="2" s="1"/>
  <c r="AF78" i="2"/>
  <c r="AL83" i="2"/>
  <c r="AF84" i="2"/>
  <c r="AD84" i="2"/>
  <c r="AE84" i="2" s="1"/>
  <c r="AG84" i="2" s="1"/>
  <c r="AH84" i="2" s="1"/>
  <c r="AF87" i="2"/>
  <c r="AJ61" i="2"/>
  <c r="AD66" i="2"/>
  <c r="AE66" i="2" s="1"/>
  <c r="AG66" i="2" s="1"/>
  <c r="AH66" i="2" s="1"/>
  <c r="AF66" i="2"/>
  <c r="AL71" i="2"/>
  <c r="AF72" i="2"/>
  <c r="AD72" i="2"/>
  <c r="AE72" i="2" s="1"/>
  <c r="AG72" i="2" s="1"/>
  <c r="AH72" i="2" s="1"/>
  <c r="AL77" i="2"/>
  <c r="AJ77" i="2"/>
  <c r="AD82" i="2"/>
  <c r="AE82" i="2" s="1"/>
  <c r="AG82" i="2" s="1"/>
  <c r="AH82" i="2" s="1"/>
  <c r="AF82" i="2"/>
  <c r="AL87" i="2"/>
  <c r="AF88" i="2"/>
  <c r="AD88" i="2"/>
  <c r="AE88" i="2" s="1"/>
  <c r="AG88" i="2" s="1"/>
  <c r="AH88" i="2" s="1"/>
  <c r="AJ19" i="2" l="1"/>
  <c r="AJ26" i="2"/>
  <c r="AL89" i="2"/>
  <c r="AJ42" i="2"/>
  <c r="AL81" i="2"/>
  <c r="AJ34" i="2"/>
  <c r="AL85" i="2"/>
  <c r="AJ73" i="2"/>
  <c r="AJ53" i="2"/>
  <c r="AL57" i="2"/>
  <c r="AJ30" i="2"/>
  <c r="AJ49" i="2"/>
  <c r="AJ38" i="2"/>
  <c r="AJ65" i="2"/>
  <c r="AL69" i="2"/>
  <c r="AJ15" i="2"/>
  <c r="AL66" i="2"/>
  <c r="AJ66" i="2"/>
  <c r="AL78" i="2"/>
  <c r="AJ78" i="2"/>
  <c r="AL54" i="2"/>
  <c r="AJ54" i="2"/>
  <c r="AL60" i="2"/>
  <c r="AJ60" i="2"/>
  <c r="AL35" i="2"/>
  <c r="AJ35" i="2"/>
  <c r="AL88" i="2"/>
  <c r="AJ88" i="2"/>
  <c r="AL58" i="2"/>
  <c r="AJ58" i="2"/>
  <c r="AL39" i="2"/>
  <c r="AJ39" i="2"/>
  <c r="AJ21" i="2"/>
  <c r="AL21" i="2"/>
  <c r="AL68" i="2"/>
  <c r="AJ68" i="2"/>
  <c r="AL62" i="2"/>
  <c r="AJ62" i="2"/>
  <c r="AL70" i="2"/>
  <c r="AJ70" i="2"/>
  <c r="AJ51" i="2"/>
  <c r="AL51" i="2"/>
  <c r="AL22" i="2"/>
  <c r="AJ22" i="2"/>
  <c r="AL31" i="2"/>
  <c r="AJ31" i="2"/>
  <c r="AL43" i="2"/>
  <c r="AJ43" i="2"/>
  <c r="AL72" i="2"/>
  <c r="AJ72" i="2"/>
  <c r="AL84" i="2"/>
  <c r="AJ84" i="2"/>
  <c r="AL76" i="2"/>
  <c r="AJ76" i="2"/>
  <c r="AL86" i="2"/>
  <c r="AJ86" i="2"/>
  <c r="AJ48" i="2"/>
  <c r="AL48" i="2"/>
  <c r="AL25" i="2"/>
  <c r="AJ25" i="2"/>
  <c r="AL41" i="2"/>
  <c r="AJ41" i="2"/>
  <c r="AL33" i="2"/>
  <c r="AJ33" i="2"/>
  <c r="AL82" i="2"/>
  <c r="AJ82" i="2"/>
  <c r="AL50" i="2"/>
  <c r="AJ50" i="2"/>
  <c r="AL64" i="2"/>
  <c r="AJ64" i="2"/>
  <c r="AL45" i="2"/>
  <c r="AJ45" i="2"/>
  <c r="AL29" i="2"/>
  <c r="AJ29" i="2"/>
  <c r="AJ47" i="2"/>
  <c r="AL47" i="2"/>
  <c r="AL80" i="2"/>
  <c r="AJ80" i="2"/>
  <c r="AL74" i="2"/>
  <c r="AJ74" i="2"/>
  <c r="AL18" i="2"/>
  <c r="AJ18" i="2"/>
  <c r="AL37" i="2"/>
  <c r="AJ37" i="2"/>
  <c r="AJ52" i="2"/>
  <c r="AL52" i="2"/>
  <c r="AL27" i="2"/>
  <c r="AJ27" i="2"/>
  <c r="AJ17" i="2"/>
  <c r="AL17" i="2"/>
  <c r="E119" i="7" l="1"/>
  <c r="E89" i="7"/>
  <c r="AO14" i="2"/>
  <c r="AO13" i="2"/>
  <c r="AO12" i="2"/>
  <c r="AO11" i="2"/>
  <c r="AO10" i="2"/>
  <c r="AO9" i="2"/>
  <c r="Q14" i="2"/>
  <c r="Q13" i="2"/>
  <c r="Q12" i="2"/>
  <c r="Q11" i="2"/>
  <c r="Q10" i="2"/>
  <c r="Q9" i="2"/>
  <c r="AA10" i="2"/>
  <c r="AB10" i="2" s="1"/>
  <c r="AF10" i="2" s="1"/>
  <c r="AA11" i="2"/>
  <c r="AB11" i="2" s="1"/>
  <c r="AA12" i="2"/>
  <c r="AB12" i="2" s="1"/>
  <c r="AA13" i="2"/>
  <c r="AB13" i="2" s="1"/>
  <c r="AA14" i="2"/>
  <c r="AB14" i="2" s="1"/>
  <c r="AF14" i="2" s="1"/>
  <c r="AA9" i="2"/>
  <c r="AB9" i="2" s="1"/>
  <c r="E57" i="7"/>
  <c r="H3" i="13"/>
  <c r="H4" i="13"/>
  <c r="H5" i="13"/>
  <c r="H6" i="13"/>
  <c r="H2" i="13"/>
  <c r="E26" i="7"/>
  <c r="AD10" i="2" l="1"/>
  <c r="AE10" i="2" s="1"/>
  <c r="AG10" i="2" s="1"/>
  <c r="AH10" i="2" s="1"/>
  <c r="AJ10" i="2" s="1"/>
  <c r="AD12" i="2"/>
  <c r="AE12" i="2" s="1"/>
  <c r="AG12" i="2" s="1"/>
  <c r="AH12" i="2" s="1"/>
  <c r="AJ12" i="2" s="1"/>
  <c r="AF12" i="2"/>
  <c r="AF13" i="2"/>
  <c r="AD13" i="2"/>
  <c r="AE13" i="2" s="1"/>
  <c r="AG13" i="2" s="1"/>
  <c r="AH13" i="2" s="1"/>
  <c r="AL13" i="2" s="1"/>
  <c r="AF9" i="2"/>
  <c r="AD9" i="2"/>
  <c r="AE9" i="2" s="1"/>
  <c r="AG9" i="2" s="1"/>
  <c r="AH9" i="2" s="1"/>
  <c r="AJ9" i="2" s="1"/>
  <c r="AF11" i="2"/>
  <c r="AD11" i="2"/>
  <c r="AE11" i="2" s="1"/>
  <c r="AG11" i="2" s="1"/>
  <c r="AH11" i="2" s="1"/>
  <c r="AL11" i="2" s="1"/>
  <c r="AD14" i="2"/>
  <c r="AE14" i="2" s="1"/>
  <c r="AG14" i="2" s="1"/>
  <c r="AH14" i="2" s="1"/>
  <c r="AL14" i="2" s="1"/>
  <c r="AL10" i="2" l="1"/>
  <c r="AL12" i="2"/>
  <c r="AJ14" i="2"/>
  <c r="AJ13" i="2"/>
  <c r="AJ11" i="2"/>
  <c r="A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69F37FAC-5788-4912-BF67-6E137BC01835}">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3ABDCFA2-D06E-4A73-8CC9-C05F905445D3}">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7AEE9DC0-5157-4BC3-B995-70BBDA2394EC}">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<sst xmlns="http://schemas.openxmlformats.org/spreadsheetml/2006/main" count="3360" uniqueCount="1267">
  <si>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</si>
  <si>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</si>
  <si>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</si>
  <si>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</si>
  <si>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</si>
  <si>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</si>
  <si>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</si>
  <si>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</si>
  <si>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</si>
  <si>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</si>
  <si>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</si>
  <si>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</si>
  <si>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</si>
  <si>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</si>
  <si>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</si>
  <si>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</si>
  <si>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</si>
  <si>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</si>
  <si>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</si>
  <si>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</si>
  <si>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</si>
  <si>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</si>
  <si>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</si>
  <si>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</si>
  <si>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</si>
  <si>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</si>
  <si>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</si>
  <si>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</si>
  <si>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</si>
  <si>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</si>
  <si>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</si>
  <si>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</si>
  <si>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</si>
  <si>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</si>
  <si>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</si>
  <si>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</si>
  <si>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</si>
  <si>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</si>
  <si>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</si>
  <si>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</si>
  <si>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</si>
  <si>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</si>
  <si>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</si>
  <si>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</si>
  <si>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</si>
  <si>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</si>
  <si>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</si>
  <si>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</si>
  <si>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</si>
  <si>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</si>
  <si>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</si>
  <si>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</si>
  <si>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</si>
  <si>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</si>
  <si>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Se espera que el evento ocurra en la mayoría de las circunstancias.</t>
  </si>
  <si>
    <t>Al menos 1 vez en el último año.</t>
  </si>
  <si>
    <t>Es viable que el evento ocurra en la mayoría de las circunstancias.</t>
  </si>
  <si>
    <t>El evento podría ocurrir en algún momento.</t>
  </si>
  <si>
    <t>El evento puede ocurrir en algún momento.</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</si>
  <si>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</si>
  <si>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</si>
  <si>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</si>
  <si>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</si>
  <si>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</si>
  <si>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</si>
  <si>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</si>
  <si>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</si>
  <si>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</si>
  <si>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</si>
  <si>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</si>
  <si>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</si>
  <si>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</si>
  <si>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</si>
  <si>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</si>
  <si>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</si>
  <si>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</si>
  <si>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</si>
  <si>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</si>
  <si>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</si>
  <si>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</si>
  <si>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</si>
  <si>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</si>
  <si>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</si>
  <si>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</si>
  <si>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</si>
  <si>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</si>
  <si>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</si>
  <si>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</si>
  <si>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</si>
  <si>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</si>
  <si>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</si>
  <si>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</si>
  <si>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 xml:space="preserve">- No hay interrupción de las operaciones de la entidad. </t>
  </si>
  <si>
    <t>- No se generan sanciones económicas o administrativas.</t>
  </si>
  <si>
    <t xml:space="preserve"> - No se afecta la imagen institucional de forma significativa.</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</si>
  <si>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</si>
  <si>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</si>
  <si>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</si>
  <si>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</si>
  <si>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Imagen institucional afectada localmente por retrasos en la prestación del servicio a los usuarios o ciudadanos. </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</si>
  <si>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</si>
  <si>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</si>
  <si>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</si>
  <si>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</si>
  <si>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</si>
  <si>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</si>
  <si>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</si>
  <si>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</si>
  <si>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</si>
  <si>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</si>
  <si>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</si>
  <si>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</si>
  <si>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</si>
  <si>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</si>
  <si>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</si>
  <si>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</si>
  <si>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</si>
  <si>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</si>
  <si>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</si>
  <si>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</si>
  <si>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</si>
  <si>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</si>
  <si>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</si>
  <si>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</si>
  <si>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</si>
  <si>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</si>
  <si>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</si>
  <si>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</si>
  <si>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</si>
  <si>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</si>
  <si>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</si>
  <si>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</si>
  <si>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</si>
  <si>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</si>
  <si>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</si>
  <si>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</si>
  <si>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</si>
  <si>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</si>
  <si>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</si>
  <si>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</si>
  <si>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</si>
  <si>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</si>
  <si>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</si>
  <si>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</si>
  <si>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</si>
  <si>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</si>
  <si>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</si>
  <si>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</si>
  <si>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</si>
  <si>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</si>
  <si>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</si>
  <si>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</si>
  <si>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</si>
  <si>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</si>
  <si>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</si>
  <si>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</si>
  <si>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</si>
  <si>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</si>
  <si>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</si>
  <si>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</si>
  <si>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</si>
  <si>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</si>
  <si>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</si>
  <si>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</si>
  <si>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</si>
  <si>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</si>
  <si>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</si>
  <si>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</si>
  <si>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</si>
  <si>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</si>
  <si>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</si>
  <si>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</si>
  <si>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</si>
  <si>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</si>
  <si>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</si>
  <si>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</si>
  <si>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</si>
  <si>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</si>
  <si>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</si>
  <si>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</si>
  <si>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</si>
  <si>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</si>
  <si>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</si>
  <si>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</si>
  <si>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</si>
  <si>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</si>
  <si>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</si>
  <si>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</si>
  <si>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</si>
  <si>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</si>
  <si>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</si>
  <si>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</si>
  <si>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</si>
  <si>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</si>
  <si>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</si>
  <si>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</si>
  <si>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</si>
  <si>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</si>
  <si>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</si>
  <si>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</si>
  <si>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</si>
  <si>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</si>
  <si>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</si>
  <si>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</si>
  <si>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</si>
  <si>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</si>
  <si>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</si>
  <si>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</si>
  <si>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</si>
  <si>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</si>
  <si>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</si>
  <si>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</si>
  <si>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</si>
  <si>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</si>
  <si>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</si>
  <si>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</si>
  <si>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</si>
  <si>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</si>
  <si>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</si>
  <si>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</si>
  <si>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</si>
  <si>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</si>
  <si>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</si>
  <si>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</si>
  <si>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</si>
  <si>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</si>
  <si>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</si>
  <si>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</si>
  <si>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</si>
  <si>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</si>
  <si>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</si>
  <si>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</si>
  <si>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</si>
  <si>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</si>
  <si>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</si>
  <si>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</si>
  <si>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</si>
  <si>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</si>
  <si>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</si>
  <si>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</si>
  <si>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</si>
  <si>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</si>
  <si>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</si>
  <si>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</si>
  <si>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</si>
  <si>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</si>
  <si>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</si>
  <si>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</si>
  <si>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</si>
  <si>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</si>
  <si>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</si>
  <si>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</si>
  <si>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</si>
  <si>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</si>
  <si>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</si>
  <si>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</si>
  <si>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</si>
  <si>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</si>
  <si>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</si>
  <si>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</si>
  <si>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</si>
  <si>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</si>
  <si>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</si>
  <si>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</si>
  <si>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</si>
  <si>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</si>
  <si>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</si>
  <si>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</si>
  <si>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</si>
  <si>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</si>
  <si>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</si>
  <si>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</si>
  <si>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</si>
  <si>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</si>
  <si>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</si>
  <si>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</si>
  <si>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</si>
  <si>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</si>
  <si>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</si>
  <si>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</si>
  <si>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</si>
  <si>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</si>
  <si>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</si>
  <si>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</si>
  <si>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Documental</t>
  </si>
  <si>
    <t>Gestión de Recursos</t>
  </si>
  <si>
    <t>Gestión del Talento Humano</t>
  </si>
  <si>
    <t>Gestión Jurídica</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</si>
  <si>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</si>
  <si>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</si>
  <si>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</si>
  <si>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</si>
  <si>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</si>
  <si>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</si>
  <si>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</si>
  <si>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</si>
  <si>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</si>
  <si>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</si>
  <si>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</si>
  <si>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</si>
  <si>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</si>
  <si>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</si>
  <si>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</si>
  <si>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</si>
  <si>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</si>
  <si>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</si>
  <si>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</si>
  <si>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</si>
  <si>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</si>
  <si>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</si>
  <si>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</si>
  <si>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</si>
  <si>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</si>
  <si>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</si>
  <si>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</si>
  <si>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</si>
  <si>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</si>
  <si>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</si>
  <si>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</si>
  <si>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</si>
  <si>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</si>
  <si>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</si>
  <si>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</si>
  <si>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</si>
  <si>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</si>
  <si>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</si>
  <si>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</si>
  <si>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</si>
  <si>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</si>
  <si>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</si>
  <si>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</si>
  <si>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</si>
  <si>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</si>
  <si>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</si>
  <si>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</si>
  <si>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</si>
  <si>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</si>
  <si>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</si>
  <si>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</si>
  <si>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</si>
  <si>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</si>
  <si>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</si>
  <si>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</si>
  <si>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</si>
  <si>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</si>
  <si>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</si>
  <si>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</si>
  <si>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</si>
  <si>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</si>
  <si>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</si>
  <si>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</si>
  <si>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</si>
  <si>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</si>
  <si>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</si>
  <si>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</si>
  <si>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</si>
  <si>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</si>
  <si>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</si>
  <si>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</si>
  <si>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</si>
  <si>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</si>
  <si>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</si>
  <si>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</si>
  <si>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</si>
  <si>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</si>
  <si>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</si>
  <si>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</si>
  <si>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</si>
  <si>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</si>
  <si>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</si>
  <si>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</si>
  <si>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</si>
  <si>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</si>
  <si>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</si>
  <si>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</si>
  <si>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</si>
  <si>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</si>
  <si>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</si>
  <si>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</si>
  <si>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</si>
  <si>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</si>
  <si>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</si>
  <si>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</si>
  <si>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Trimestral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</si>
  <si>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</si>
  <si>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</si>
  <si>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</si>
  <si>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</si>
  <si>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</si>
  <si>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</si>
  <si>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</si>
  <si>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</si>
  <si>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</si>
  <si>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</si>
  <si>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</si>
  <si>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</si>
  <si>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</si>
  <si>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</si>
  <si>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</si>
  <si>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</si>
  <si>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</si>
  <si>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</si>
  <si>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</si>
  <si>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</si>
  <si>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</si>
  <si>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</si>
  <si>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</si>
  <si>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</si>
  <si>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</si>
  <si>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</si>
  <si>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</si>
  <si>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</si>
  <si>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</si>
  <si>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</si>
  <si>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</si>
  <si>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</si>
  <si>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</si>
  <si>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</si>
  <si>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</si>
  <si>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</si>
  <si>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</si>
  <si>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</si>
  <si>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</si>
  <si>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</si>
  <si>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</si>
  <si>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</si>
  <si>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</si>
  <si>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</si>
  <si>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</si>
  <si>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</si>
  <si>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</si>
  <si>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</si>
  <si>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</si>
  <si>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</si>
  <si>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</si>
  <si>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</si>
  <si>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</si>
  <si>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</si>
  <si>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</si>
  <si>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</si>
  <si>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</si>
  <si>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</si>
  <si>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</si>
  <si>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</si>
  <si>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</si>
  <si>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</si>
  <si>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</si>
  <si>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</si>
  <si>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</si>
  <si>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</si>
  <si>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</si>
  <si>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</si>
  <si>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</si>
  <si>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</si>
  <si>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</si>
  <si>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</si>
  <si>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</si>
  <si>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</si>
  <si>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</si>
  <si>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</si>
  <si>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</si>
  <si>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</si>
  <si>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</si>
  <si>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</si>
  <si>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</si>
  <si>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</si>
  <si>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</si>
  <si>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</si>
  <si>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</si>
  <si>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</si>
  <si>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</si>
  <si>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</si>
  <si>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</si>
  <si>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</si>
  <si>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</si>
  <si>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</si>
  <si>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</si>
  <si>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</si>
  <si>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</si>
  <si>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</si>
  <si>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</si>
  <si>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</si>
  <si>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</si>
  <si>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</si>
  <si>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</si>
  <si>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</si>
  <si>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</si>
  <si>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</si>
  <si>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</si>
  <si>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</si>
  <si>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</si>
  <si>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</si>
  <si>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</si>
  <si>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</si>
  <si>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</si>
  <si>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</si>
  <si>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</si>
  <si>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</si>
  <si>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</si>
  <si>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</si>
  <si>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</si>
  <si>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</si>
  <si>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</si>
  <si>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</si>
  <si>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</si>
  <si>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</si>
  <si>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</si>
  <si>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</si>
  <si>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</si>
  <si>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</si>
  <si>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</si>
  <si>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</si>
  <si>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</si>
  <si>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</si>
  <si>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</si>
  <si>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</si>
  <si>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</si>
  <si>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</si>
  <si>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</si>
  <si>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</si>
  <si>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</si>
  <si>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Semestral</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</si>
  <si>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</si>
  <si>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</si>
  <si>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</si>
  <si>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</si>
  <si>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</si>
  <si>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</si>
  <si>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</si>
  <si>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</si>
  <si>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</si>
  <si>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</si>
  <si>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</si>
  <si>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</si>
  <si>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</si>
  <si>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</si>
  <si>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</si>
  <si>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</si>
  <si>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</si>
  <si>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</si>
  <si>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</si>
  <si>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</si>
  <si>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</si>
  <si>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</si>
  <si>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</si>
  <si>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</si>
  <si>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</si>
  <si>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</si>
  <si>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</si>
  <si>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</si>
  <si>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</si>
  <si>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</si>
  <si>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</si>
  <si>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</si>
  <si>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</si>
  <si>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</si>
  <si>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</si>
  <si>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</si>
  <si>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</si>
  <si>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</si>
  <si>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</si>
  <si>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</si>
  <si>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</si>
  <si>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</si>
  <si>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</si>
  <si>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</si>
  <si>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</si>
  <si>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</si>
  <si>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</si>
  <si>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</si>
  <si>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</si>
  <si>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</si>
  <si>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</si>
  <si>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</si>
  <si>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</si>
  <si>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</si>
  <si>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</si>
  <si>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</si>
  <si>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</si>
  <si>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</si>
  <si>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</si>
  <si>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03/11/20</t>
  </si>
  <si>
    <t>03/11/21</t>
  </si>
  <si>
    <t>28/09/20</t>
  </si>
  <si>
    <t>Mensual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</si>
  <si>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</si>
  <si>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</si>
  <si>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</si>
  <si>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</si>
  <si>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</si>
  <si>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</si>
  <si>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</si>
  <si>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</si>
  <si>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</si>
  <si>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</si>
  <si>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</si>
  <si>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</si>
  <si>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</si>
  <si>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</si>
  <si>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</si>
  <si>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</si>
  <si>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</si>
  <si>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</si>
  <si>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</si>
  <si>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</si>
  <si>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</si>
  <si>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</si>
  <si>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</si>
  <si>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</si>
  <si>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</si>
  <si>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</si>
  <si>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</si>
  <si>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</si>
  <si>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</si>
  <si>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</si>
  <si>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</si>
  <si>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</si>
  <si>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</si>
  <si>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</si>
  <si>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</si>
  <si>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</si>
  <si>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</si>
  <si>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</si>
  <si>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</si>
  <si>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</si>
  <si>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</si>
  <si>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</si>
  <si>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</si>
  <si>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</si>
  <si>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</si>
  <si>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</si>
  <si>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</si>
  <si>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</si>
  <si>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</si>
  <si>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</si>
  <si>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</si>
  <si>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</si>
  <si>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</si>
  <si>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</si>
  <si>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</si>
  <si>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</si>
  <si>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</si>
  <si>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</si>
  <si>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</si>
  <si>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</si>
  <si>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</si>
  <si>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</si>
  <si>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</si>
  <si>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</si>
  <si>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</si>
  <si>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 xml:space="preserve">1. Posibles sanciones disciplinarias, fiscales y penales. 
2. Generación[on e nuevas acciones de mejoramiento de origen por incumplimiento de acciones  de mejora iniciales.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</si>
  <si>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</si>
  <si>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</si>
  <si>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</si>
  <si>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</si>
  <si>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</si>
  <si>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</si>
  <si>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</si>
  <si>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</si>
  <si>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</si>
  <si>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</si>
  <si>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</si>
  <si>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</si>
  <si>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</si>
  <si>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</si>
  <si>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</si>
  <si>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</si>
  <si>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</si>
  <si>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</si>
  <si>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</si>
  <si>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</si>
  <si>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</si>
  <si>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</si>
  <si>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</si>
  <si>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Anual</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</si>
  <si>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</si>
  <si>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</si>
  <si>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</si>
  <si>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</si>
  <si>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</si>
  <si>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</si>
  <si>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</si>
  <si>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</si>
  <si>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</si>
  <si>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</si>
  <si>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</si>
  <si>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</si>
  <si>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</si>
  <si>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</si>
  <si>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</si>
  <si>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</si>
  <si>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</si>
  <si>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</si>
  <si>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</si>
  <si>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</si>
  <si>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</si>
  <si>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</si>
  <si>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</si>
  <si>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</si>
  <si>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</si>
  <si>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</si>
  <si>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</si>
  <si>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</si>
  <si>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</si>
  <si>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</si>
  <si>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</si>
  <si>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</si>
  <si>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</si>
  <si>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</si>
  <si>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</si>
  <si>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</si>
  <si>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</si>
  <si>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</si>
  <si>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</si>
  <si>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</si>
  <si>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</si>
  <si>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</si>
  <si>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</si>
  <si>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</si>
  <si>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</si>
  <si>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</si>
  <si>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</si>
  <si>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</si>
  <si>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</si>
  <si>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</si>
  <si>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</si>
  <si>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</si>
  <si>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</si>
  <si>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</si>
  <si>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</si>
  <si>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</si>
  <si>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</si>
  <si>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</si>
  <si>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</si>
  <si>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</si>
  <si>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</si>
  <si>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</si>
  <si>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</si>
  <si>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</si>
  <si>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</si>
  <si>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</si>
  <si>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</si>
  <si>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</si>
  <si>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</si>
  <si>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</si>
  <si>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</si>
  <si>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</si>
  <si>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</si>
  <si>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</si>
  <si>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</si>
  <si>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</si>
  <si>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</si>
  <si>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</si>
  <si>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</si>
  <si>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</si>
  <si>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</si>
  <si>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</si>
  <si>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</si>
  <si>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</si>
  <si>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</si>
  <si>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</si>
  <si>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</si>
  <si>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</si>
  <si>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</si>
  <si>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</si>
  <si>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</si>
  <si>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</si>
  <si>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</si>
  <si>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</si>
  <si>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</si>
  <si>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</si>
  <si>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</si>
  <si>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</si>
  <si>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</si>
  <si>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</si>
  <si>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</si>
  <si>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</si>
  <si>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</si>
  <si>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</si>
  <si>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</si>
  <si>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</si>
  <si>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</si>
  <si>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</si>
  <si>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</si>
  <si>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</si>
  <si>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</si>
  <si>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</si>
  <si>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</si>
  <si>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</si>
  <si>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</si>
  <si>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</si>
  <si>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</si>
  <si>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</si>
  <si>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</si>
  <si>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</si>
  <si>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</si>
  <si>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</si>
  <si>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</si>
  <si>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</si>
  <si>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</si>
  <si>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</si>
  <si>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</si>
  <si>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</si>
  <si>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</si>
  <si>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</si>
  <si>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</si>
  <si>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</si>
  <si>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</si>
  <si>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</si>
  <si>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</si>
  <si>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</si>
  <si>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</si>
  <si>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</si>
  <si>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</si>
  <si>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</si>
  <si>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</si>
  <si>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</si>
  <si>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</si>
  <si>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 xml:space="preserve">Incumplimiento del Plan Anual de Auditoría. </t>
  </si>
  <si>
    <t>semestral</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</si>
  <si>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</si>
  <si>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</si>
  <si>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</si>
  <si>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</si>
  <si>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</si>
  <si>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</si>
  <si>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31-09-2020</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</si>
  <si>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</si>
  <si>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</si>
  <si>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</si>
  <si>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</si>
  <si>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</si>
  <si>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</si>
  <si>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</si>
  <si>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</si>
  <si>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</si>
  <si>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</si>
  <si>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</si>
  <si>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Daño, perdida o alteración de la información y de los sistemas LYMAY, SISCO, SAE-SAI, PREDIS, PAC, OPGET, SISCO.</t>
  </si>
  <si>
    <t>Factores internos o externos como falencias en  la aplicación de las políticas de gestión de la información, pueden ocasionar el daño, perdida y manipulación de la información y de los sistemas LYMAY, SISCO, SAE-SAI, PREDIS, PAC, OPGET, SISCO.</t>
  </si>
  <si>
    <t>Información del LYMAY, SISCO, SAE-SAI, PREDIS, PAC, OPGET, SISCO.</t>
  </si>
  <si>
    <t xml:space="preserve"> - Solicitar a la Oficina de Sistemas la restauración de la información dañada, perdida o alterada mediante los Backup.
 - Informar mediante memorando al área de Control Disciplinario el evento presentado.</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</si>
  <si>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</si>
  <si>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</si>
  <si>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</si>
  <si>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</si>
  <si>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</si>
  <si>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</si>
  <si>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</si>
  <si>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</si>
  <si>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</si>
  <si>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</si>
  <si>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</si>
  <si>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</si>
  <si>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</si>
  <si>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</si>
  <si>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</si>
  <si>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</si>
  <si>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</si>
  <si>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</si>
  <si>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</si>
  <si>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</si>
  <si>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</si>
  <si>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</si>
  <si>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</si>
  <si>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</si>
  <si>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</si>
  <si>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</si>
  <si>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</si>
  <si>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</si>
  <si>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</si>
  <si>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</si>
  <si>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</si>
  <si>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</si>
  <si>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</si>
  <si>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</si>
  <si>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</si>
  <si>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</si>
  <si>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</si>
  <si>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1. Correo electrónico con la solicitud</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</si>
  <si>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</si>
  <si>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</si>
  <si>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</si>
  <si>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</si>
  <si>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</si>
  <si>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</si>
  <si>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</si>
  <si>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</si>
  <si>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</si>
  <si>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</si>
  <si>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</si>
  <si>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</si>
  <si>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</si>
  <si>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</si>
  <si>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</si>
  <si>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</si>
  <si>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</si>
  <si>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</si>
  <si>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</si>
  <si>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</si>
  <si>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</si>
  <si>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</si>
  <si>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</si>
  <si>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</si>
  <si>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</si>
  <si>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</si>
  <si>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</si>
  <si>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</si>
  <si>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</si>
  <si>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</si>
  <si>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</si>
  <si>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</si>
  <si>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</si>
  <si>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</si>
  <si>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</si>
  <si>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</si>
  <si>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</si>
  <si>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</si>
  <si>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</si>
  <si>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</si>
  <si>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</si>
  <si>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</si>
  <si>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</si>
  <si>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</si>
  <si>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</si>
  <si>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</si>
  <si>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</si>
  <si>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</si>
  <si>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</si>
  <si>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</si>
  <si>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</si>
  <si>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</si>
  <si>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</si>
  <si>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</si>
  <si>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</si>
  <si>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</si>
  <si>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</si>
  <si>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</si>
  <si>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</si>
  <si>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</si>
  <si>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</si>
  <si>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</si>
  <si>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</si>
  <si>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1. Solicitar la actualización de roles y perfiles si se requiere (al presentar rotación de personal) para los aplicativos del proceso de Gestión de Recursos.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</si>
  <si>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</si>
  <si>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</si>
  <si>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</si>
  <si>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</si>
  <si>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</si>
  <si>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</si>
  <si>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</si>
  <si>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</si>
  <si>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</si>
  <si>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</si>
  <si>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</si>
  <si>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</si>
  <si>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</si>
  <si>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</si>
  <si>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</si>
  <si>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</si>
  <si>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</si>
  <si>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</si>
  <si>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</si>
  <si>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</si>
  <si>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</si>
  <si>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</si>
  <si>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</si>
  <si>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</si>
  <si>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</si>
  <si>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</si>
  <si>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</si>
  <si>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r>
      <t xml:space="preserve">Opción de manejo
</t>
    </r>
    <r>
      <rPr>
        <b/>
        <sz val="9"/>
        <rFont val="Museo Sans 500"/>
        <family val="3"/>
      </rPr>
      <t>NOTA: (Ningún riesgo de
corrupción podrá ser aceptado).</t>
    </r>
  </si>
  <si>
    <r>
      <rPr>
        <b/>
        <sz val="10"/>
        <rFont val="Museo Sans 500"/>
        <family val="3"/>
      </rPr>
      <t>• Fuerte:</t>
    </r>
    <r>
      <rPr>
        <sz val="10"/>
        <rFont val="Museo Sans 500"/>
        <family val="3"/>
      </rPr>
      <t xml:space="preserve"> El control se ejecuta de manera consistente por parte del responsable
</t>
    </r>
    <r>
      <rPr>
        <b/>
        <sz val="10"/>
        <rFont val="Museo Sans 500"/>
        <family val="3"/>
      </rPr>
      <t>• Moderado:</t>
    </r>
    <r>
      <rPr>
        <sz val="10"/>
        <rFont val="Museo Sans 500"/>
        <family val="3"/>
      </rPr>
      <t xml:space="preserve"> El control se ejecuta algunas veces por parte del responsable
</t>
    </r>
    <r>
      <rPr>
        <b/>
        <sz val="10"/>
        <rFont val="Museo Sans 500"/>
        <family val="3"/>
      </rPr>
      <t>• Débil:</t>
    </r>
    <r>
      <rPr>
        <sz val="10"/>
        <rFont val="Museo Sans 500"/>
        <family val="3"/>
      </rPr>
      <t xml:space="preserve"> El control no se ejecuta por parte del responsable.</t>
    </r>
  </si>
  <si>
    <r>
      <t xml:space="preserve">• FUERTE: </t>
    </r>
    <r>
      <rPr>
        <sz val="10"/>
        <rFont val="Museo Sans 500"/>
        <family val="3"/>
      </rPr>
      <t>El promedio de la solidez individual (3) de cada control al sumarlos y ponderarlos es igual a 100.</t>
    </r>
    <r>
      <rPr>
        <b/>
        <sz val="10"/>
        <rFont val="Museo Sans 500"/>
        <family val="3"/>
      </rPr>
      <t xml:space="preserve">
• MODERADO: </t>
    </r>
    <r>
      <rPr>
        <sz val="10"/>
        <rFont val="Museo Sans 500"/>
        <family val="3"/>
      </rPr>
      <t>El promedio de la solidez individual (3)  de cada control al sumarlos y ponderarlos está entre 50 y 99</t>
    </r>
    <r>
      <rPr>
        <b/>
        <sz val="10"/>
        <rFont val="Museo Sans 500"/>
        <family val="3"/>
      </rPr>
      <t xml:space="preserve">
• DÉBIL: </t>
    </r>
    <r>
      <rPr>
        <sz val="10"/>
        <rFont val="Museo Sans 500"/>
        <family val="3"/>
      </rPr>
      <t>El promedio de la solidez individual (3) de cada control al sumarlos y ponderarlos es  menor a 50.</t>
    </r>
  </si>
  <si>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</si>
  <si>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</si>
  <si>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</si>
  <si>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</si>
  <si>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</si>
  <si>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</si>
  <si>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</si>
  <si>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</si>
  <si>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</si>
  <si>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</si>
  <si>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</si>
  <si>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</si>
  <si>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</si>
  <si>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</si>
  <si>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</si>
  <si>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</si>
  <si>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</si>
  <si>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</si>
  <si>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</si>
  <si>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</si>
  <si>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</si>
  <si>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</si>
  <si>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</si>
  <si>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</si>
  <si>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</si>
  <si>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</si>
  <si>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</si>
  <si>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</si>
  <si>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</si>
  <si>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</si>
  <si>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</si>
  <si>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</si>
  <si>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</si>
  <si>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</si>
  <si>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</si>
  <si>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Inadecuado manejo de la información del LYMAY, SISCO, SAE-SAI, PREDIS, PAC, OPGET, SISCO.
2. Desconocimiento de políticas de seguridad
digital.
3. Desconocimiento de  las políticas de control de acceso y de sus instructivos y manuales de uso del LYMAY, SISCO, SAE-SAI, PREDIS, PAC, OPGET, SISCO.</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</si>
  <si>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</si>
  <si>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</si>
  <si>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</si>
  <si>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</si>
  <si>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</si>
  <si>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</si>
  <si>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</si>
  <si>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</si>
  <si>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</si>
  <si>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</si>
  <si>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</si>
  <si>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</si>
  <si>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</si>
  <si>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</si>
  <si>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</si>
  <si>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</si>
  <si>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</si>
  <si>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</si>
  <si>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</si>
  <si>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</si>
  <si>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</si>
  <si>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</si>
  <si>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</si>
  <si>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</si>
  <si>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</si>
  <si>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</si>
  <si>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</si>
  <si>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</si>
  <si>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</si>
  <si>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</si>
  <si>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</si>
  <si>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</si>
  <si>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</si>
  <si>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</si>
  <si>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</si>
  <si>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</si>
  <si>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</si>
  <si>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</si>
  <si>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</si>
  <si>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</si>
  <si>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</si>
  <si>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</si>
  <si>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</si>
  <si>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</si>
  <si>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</si>
  <si>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</si>
  <si>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</si>
  <si>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</si>
  <si>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</si>
  <si>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</si>
  <si>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</si>
  <si>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</si>
  <si>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</si>
  <si>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</si>
  <si>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</si>
  <si>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</si>
  <si>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</si>
  <si>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</si>
  <si>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</si>
  <si>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</si>
  <si>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</si>
  <si>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</si>
  <si>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</si>
  <si>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</si>
  <si>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</si>
  <si>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</si>
  <si>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</si>
  <si>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</si>
  <si>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</si>
  <si>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</si>
  <si>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</si>
  <si>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</si>
  <si>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</si>
  <si>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</si>
  <si>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</si>
  <si>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</si>
  <si>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</si>
  <si>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</si>
  <si>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</si>
  <si>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</si>
  <si>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</si>
  <si>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</si>
  <si>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</si>
  <si>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</si>
  <si>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</si>
  <si>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</si>
  <si>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</si>
  <si>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</si>
  <si>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</si>
  <si>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</si>
  <si>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</si>
  <si>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</si>
  <si>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</si>
  <si>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</si>
  <si>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</si>
  <si>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</si>
  <si>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</si>
  <si>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</si>
  <si>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</si>
  <si>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</si>
  <si>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</si>
  <si>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</si>
  <si>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</si>
  <si>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</si>
  <si>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</si>
  <si>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</si>
  <si>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</si>
  <si>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</si>
  <si>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</si>
  <si>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</si>
  <si>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</si>
  <si>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</si>
  <si>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</si>
  <si>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</si>
  <si>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</si>
  <si>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</si>
  <si>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</si>
  <si>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</si>
  <si>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</si>
  <si>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</si>
  <si>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</si>
  <si>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</si>
  <si>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</si>
  <si>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</si>
  <si>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</si>
  <si>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</si>
  <si>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</si>
  <si>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</si>
  <si>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</si>
  <si>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</si>
  <si>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</si>
  <si>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</si>
  <si>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</si>
  <si>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1. Manejo de roles y perfiles del LYMAY, SISCO, SAE-SAI, PREDIS, PAC, OPGET, SISCO.
2. Manual o Instructivos de usuario del LYMAY, SISCO, SAE-SAI, PREDIS, PAC, OPGE y SISCO.
3. Backus de los sistemas de información realizados por la Oficina de Sistemas.</t>
  </si>
  <si>
    <t xml:space="preserve">1. Limitación de la entidad en el cumplimiento de su misionalidad, ajustándose al presupuesto asignado y cumplir con esta asignación los objetivos misionales propuestos. </t>
  </si>
  <si>
    <t>El evento puede ocurrir solo en circunstancias excepcionales (poco comunes o anormales).</t>
  </si>
  <si>
    <t>No se ha presentado en los últimos 5 años.</t>
  </si>
  <si>
    <t>Al menos 1 vez en los últimos 5 años.</t>
  </si>
  <si>
    <t>Al menos 1 vez en los últimos 2 años.</t>
  </si>
  <si>
    <t>Más de 1 vez al año.</t>
  </si>
  <si>
    <t xml:space="preserve"> - Impacto que afecte la EJECUCIÓN presupuestal en un valor ≥50%</t>
  </si>
  <si>
    <t xml:space="preserve"> - Pérdida de cobertura en la prestación de los servicios de la entidad ≥50%. </t>
  </si>
  <si>
    <t xml:space="preserve"> - Impacto que afecte la EJECUCIÓN presupuestal en un valor ≥5%</t>
  </si>
  <si>
    <t xml:space="preserve"> - Pago de indemnizaciones a terceros por acciones legales que pueden afectar el presupuesto total de la entidad en un valor ≥1%</t>
  </si>
  <si>
    <t xml:space="preserve"> - Pago de sanciones económicas por incumplimiento en la normatividad aplicable ante un ente regulador, las cuales afectan en un valor ≥1%del presupuesto general de la entidad. </t>
  </si>
  <si>
    <t xml:space="preserve"> -Impacto que afecte la ejecución presupuestal en un valor ≥0,5%</t>
  </si>
  <si>
    <t xml:space="preserve"> -Pérdida de cobertura en la prestación de los servicios de la entidad ≥1%.</t>
  </si>
  <si>
    <t xml:space="preserve"> -Pago de indemnizaciones a terceros por acciones legales que pueden afectar el presupuesto total de la entidad en un valor ≥0,5% </t>
  </si>
  <si>
    <t xml:space="preserve"> -Pago de sanciones económicas por incumplimiento en la normatividad aplicable ante un ente regulador, las cuales afectan en un valor ≥0,5% del presupuesto general de la entidad. </t>
  </si>
  <si>
    <t>Criterios de Impacto para Riesgos de Seguridad Digital</t>
  </si>
  <si>
    <t>Nivel</t>
  </si>
  <si>
    <t>CATASTRÓFICO</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</si>
  <si>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</si>
  <si>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</si>
  <si>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de la confidencialidad de la información debido al interés particular de los empleados y terceros.</t>
  </si>
  <si>
    <t>Interrupción de las operaciones de la Entidad por más de cinco 5 días</t>
  </si>
  <si>
    <t>MAYOR</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</si>
  <si>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</si>
  <si>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</si>
  <si>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</si>
  <si>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</si>
  <si>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Interrupción de las operaciones de la Entidad entre 2 y 4 días</t>
  </si>
  <si>
    <t>Afectación leve del medio ambiente requiere de 3,1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</si>
  <si>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</si>
  <si>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</si>
  <si>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</si>
  <si>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Interrupción de las operaciones de la Entidad por un (1) día.</t>
  </si>
  <si>
    <t>MENOR</t>
  </si>
  <si>
    <t>Afectación leve del medio ambiente requiere de 1 a 3 meses de recuperación.</t>
  </si>
  <si>
    <t>Interrupción de las operaciones de la Entidad hasta por 8 horas (1 jornada laboral)</t>
  </si>
  <si>
    <t>INSIGNIFICANTE</t>
  </si>
  <si>
    <t>Afectación en un valor menor al 1% de la población.</t>
  </si>
  <si>
    <t>Afectación en un valor menor al 1% del presupuesto de seguridad de la información en la entidad.</t>
  </si>
  <si>
    <t>No hay afectación medioambiental.</t>
  </si>
  <si>
    <t>Sin afectación de la confidencialidad</t>
  </si>
  <si>
    <t>No hay interrupción de las operaciones de la entidad</t>
  </si>
  <si>
    <t>Valor del Impacto</t>
  </si>
  <si>
    <t>Impacto (Consecuencias) Cuantitativo</t>
  </si>
  <si>
    <t>Impacto (Consecuencias) Cualitativo</t>
  </si>
  <si>
    <t>Afectación en un valor ≥ 50% del presupuesto anual de la entidad</t>
  </si>
  <si>
    <t>Afectación en un valor ≥ 50% de la población.</t>
  </si>
  <si>
    <t>Afectación muy grave del medio ambiente que requiere  ≥ 3 años de recuperación.</t>
  </si>
  <si>
    <t>Afectación en un valor ≥ 20% e inferior al 50% de la población.</t>
  </si>
  <si>
    <t>Afectación en un valor ≥ 20% e inferior al 50% del presupuesto de la entidad.</t>
  </si>
  <si>
    <t>Afectación en un valor ≥ 10% y menor al 20% de la población.</t>
  </si>
  <si>
    <t>Afectación en un valor ≥ 10% y menor al 20% del presupuesto de seguridad de la información en la entidad.</t>
  </si>
  <si>
    <t>Afectación en un valor ≥ 1% y menor al 10%de la población.</t>
  </si>
  <si>
    <t>Afectación en un valor ≥ 1% y menor al 10%del presupuesto de seguridad de la información en la entidad.</t>
  </si>
  <si>
    <t>Afectación leve de la integridad.</t>
  </si>
  <si>
    <t>Afectación leve de la disponibilidad.</t>
  </si>
  <si>
    <t>Afectación leve de la confidencialidad</t>
  </si>
  <si>
    <t>Sin afectación de la integridad.</t>
  </si>
  <si>
    <t>Sin afectación de la disponibilidad.</t>
  </si>
  <si>
    <t>CONTEXTO DEL PROCESO</t>
  </si>
  <si>
    <t>CONTEXTO EXTERNO, INTERNO Y DE PROCESO</t>
  </si>
  <si>
    <t>Desarrolle los aspectos del contexto externo, interno y de proceso para identificar los riesgos</t>
  </si>
  <si>
    <t>Liberación deliberada o involuntaria de información confidencial o sensible, a un medio o a personas que no deberían conocerla</t>
  </si>
  <si>
    <t>Violación de la reserva legal de las actuaciones disciplinarias a traves de sistemas de información Orfeo y carpetas compartidas</t>
  </si>
  <si>
    <t>Liberación deliberada o involuntaria de información digital con reserva legal a un medio o a personas que no debe conocerla, o en una etapa que no corresponde.</t>
  </si>
  <si>
    <t>Fisica y/o digital</t>
  </si>
  <si>
    <t>Fuga de la información</t>
  </si>
  <si>
    <t>1. Falta de confidencialidad exclusiva para CID en el aplicativo de la entidad de correspondencia ORFEO.
2. Vulneración de la reserva. 
3. Se puede acceder a información ubicada de algunas en las carpetas a través de los equipos conectados a la red.
4. Filtración de información
5. Empleo de Medios electrónicos con bajo nivel de seguridad.</t>
  </si>
  <si>
    <t>1. Incurriria en delito y/o falta disciplinaria.
2. Indebido trámite de la información privilegiada 
3. Acceder a información sin permisos con propósitos  malintencionados
4. Se violaria la reserva legal y por lo tanto los derechos que le asisten al disciplinado.</t>
  </si>
  <si>
    <t xml:space="preserve">Vencimiento de términos de los procesos disciplinarios </t>
  </si>
  <si>
    <t>Incumplimiento a la normatividad vigente y aplicable al proceso Disciplinario,  lo cual puede generar irregularidades del proceso, nulidades, prescripción y/o caducidad.</t>
  </si>
  <si>
    <t>1. Inadecuada valoración de los elementos materiales probatorios obrantes en el expediente disciplinario.
2. Desconocimiento de la normatividad nacional e internacional aplicable en materia disciplinaria por parte de los abogados o del Operador Disciplinario a cargo
3. Carga laboral y/o Capacitación insuficiente de las personas involucradas en el trámite del proceso disciplinario .
4.  Falta de disponibilidad de la información respecto a las pruebas solicitadas.
5. Asignación del proceso tardiamente.</t>
  </si>
  <si>
    <t xml:space="preserve">1. Nulidad del proceso disciplinario.
2. No se toman decisiones de fondo en los términos establecidos por la Ley.
3 Generación de procesos  disciplinarios.
4. Precripciòn y/o caducidad.
</t>
  </si>
  <si>
    <t xml:space="preserve">Pérdida de Información de las actuaciones disciplinarias </t>
  </si>
  <si>
    <t xml:space="preserve">Falta de políticas claras o no aplicación de controles frente a los procesos disciplinarios y un uso inadecuado de la información producida al interior de cada proceso.  </t>
  </si>
  <si>
    <t xml:space="preserve">1. Falta de backups
2. La información no reposa en el servidor de la Entidad </t>
  </si>
  <si>
    <t>1. Perdida de información
2. Reconstrucción del expediente</t>
  </si>
  <si>
    <t xml:space="preserve">1, Marcación de nivel de seguridad en Orfeo como Confidencial, para los casos requeridos de procesos disciplinarios.
2, Restricción de accesos a las carpetas de Control Interno Disciplinario </t>
  </si>
  <si>
    <t xml:space="preserve">1, Aplicación de procedimiento ordinario y verbal, regulado por el marco constitucional y legal aplicable </t>
  </si>
  <si>
    <t xml:space="preserve">1. Realizar copias de seguridad o backups sobre la información contenida en las carpetas  para garantizar la integridad y conservación.
2. Escaneo de expedientes disciplinarios físicos.
</t>
  </si>
  <si>
    <t xml:space="preserve">Subdirección Administrativa, Financiera y de Control Disciplinario </t>
  </si>
  <si>
    <t>1, Realizar una mesa de trabajo con la Oficina de Sistemas para proponer la creación de un Nivel de Seguridad exclusivo para CID en ORFEO</t>
  </si>
  <si>
    <t xml:space="preserve">1. Acta de reunión  </t>
  </si>
  <si>
    <t>Acta o grabación de la mesa de trabajo</t>
  </si>
  <si>
    <t xml:space="preserve"> - Adelantar la acción disciplinaria correspondiente y/o compulsar para que se adelanten los procesos judiciales correspondientes</t>
  </si>
  <si>
    <t xml:space="preserve">1. Realizar capacitaciones  al personal a cargo de los procesos discilinarios. </t>
  </si>
  <si>
    <t>1. Listado de asistencia y/o certificado</t>
  </si>
  <si>
    <t>Capacitaciones realizadas / sobre capacitaciones programadas</t>
  </si>
  <si>
    <t xml:space="preserve">1. Solicitar a la Oficina de Sistemas realizar copias de seguridad o backups y la creacicreación de la carpeta de CID en el servidor de la Entidad, con confidencialidad. 
</t>
  </si>
  <si>
    <t xml:space="preserve">1. Correos electrónicos  de solicitud 
</t>
  </si>
  <si>
    <t>1. Correos electronicos de solicitud</t>
  </si>
  <si>
    <t xml:space="preserve"> - Adelantar la acción disciplinaria correspondiente </t>
  </si>
  <si>
    <t>Atención a la Ciudadanía</t>
  </si>
  <si>
    <t>Gestión de la Tecnología y la Información</t>
  </si>
  <si>
    <t>Control Interno Disciplinarío</t>
  </si>
  <si>
    <t>Posibilidad de alterar o manipular información a nombre propio o de terceros con el fin de generar beneficio de la gestión de un proceso.</t>
  </si>
  <si>
    <t>Obtención de beneficios por agilizar, demorar la respuesta ante una solicitud de servicio o trámite y/o manejo inadecuado de los datos personales para favorecer un particular o un tercero.</t>
  </si>
  <si>
    <t>Direccionamiento o favorecimiento a terceros en los procesos de selección en los concursos y ponencias para eventos de los eventos del Grupo de Estudios sobre Espacio Público y de acuerdo a la temática del  evento.</t>
  </si>
  <si>
    <t>Posibilidad de recibir o solicitar cualquier beneficio por el suministro de información privilegiada a terceros acerca de estudios e indicadores del Espacio Público para usos no autorizados.</t>
  </si>
  <si>
    <t>Posibilidad de recibir o solicitar beneficios por alterar, ocultar o manipular información y los expedientes del proceso de Inventario General de Espacio Público y Bienes Fiscales para favorecer un tercero y en detrimento del Distrito Capital (SIDEP y SIGDEP).</t>
  </si>
  <si>
    <t>Posibilidad de recibir o solicitar beneficios por parte del supervisor o interventor para el no cumplimiento de los compromisos de un contrato y/o convenio con la Defensoría del Espacio Público.</t>
  </si>
  <si>
    <t>Posibilidad de recibir o solicitar beneficio para asignar o entregar bienes fiscales o de uso público,  sin el cumplimiento de los requisitos legales y lineamientos establecidos.</t>
  </si>
  <si>
    <t>Violación de la reserva de la información suministrada a terceros sin autorización.</t>
  </si>
  <si>
    <t>Posibilidad de recibir o solicitar beneficio por alterar, ocultar, manipular o dar información a terceros interesados en ocupar, invadir o aprovechar el espacio publico.</t>
  </si>
  <si>
    <t xml:space="preserve">Posibilidad de recibir o solicitar beneficio por elaborar estudios y documentos previos, pliegos de condiciones o invitaciones con: sobrecostos, inexistencia de la necesidad, o con incumplimientos legales a un oferente y/o un tercero. </t>
  </si>
  <si>
    <t>Posibilidad recibir o solicitar beneficio por la filtración de la información de los procesos contractuales en beneficio propio o de un tercero.</t>
  </si>
  <si>
    <t>Posibilidad de recibir o solicitar beneficio por el incumplimiento de la reserva en el manejo de la información documental en beneficio propio o de un particular.</t>
  </si>
  <si>
    <t>Posibilidad de recibir o solicitar beneficio por el nombramiento de una persona que no cumpla con los requisitos funcionales -comportamentales buscando beneficio propio o de un tercero.</t>
  </si>
  <si>
    <t>Posibilidad de recibir o solicitar para ocultar, limitar, modificar, manipular o alterar información respecto de hallazgos u observaciones a favor de terceros.</t>
  </si>
  <si>
    <t>1. Acta de los comités institucionales donde se toman las decisiones y se realizan los seguimientos.</t>
  </si>
  <si>
    <t>1. Código de integridad en el Sistema de Gestión del DADEP y política de protección de datos personales.</t>
  </si>
  <si>
    <t>1. Estudios previos revisados por el áera contratante.</t>
  </si>
  <si>
    <t>1. Pacto formal de redes con las universidades.
2. Correspondencia fisica y digital recibida a través del ORFEO y respuesta a SQDS "Bogotá te escucha".</t>
  </si>
  <si>
    <t>1. Seguimiento a la asignación de los casos de expedientes de predios derivados de las solicitudes realizadas a la SRI.
2. Registros y seguimiento de la documentación prestada y custodiada.</t>
  </si>
  <si>
    <t>1. Código de integridad del DADEP.
2. Clausula de confidencialidad para los contratistas con respecto a la información privilegiada de la cual se tiene acceso por la naturaleza o desarrollo de las actividades contractuales.
3. Contenido técnico o jurídico de los documentos expedidos por el Área de Defensa verificados..</t>
  </si>
  <si>
    <t xml:space="preserve">
1. Solicitud Préstamo de Expedientes
2. Solicitud préstamo de expedientes archivo central.
3. Control préstamo de expedientes archivo administrativo (gestión y central)
4. Registo de entrega de Documentos Archivo
5. Registro de entrega de Documentos APID</t>
  </si>
  <si>
    <t>1. Selección de personal idóneo con juicio profesional (experiencia y formación)
2. Procesos y procedimientos establecidos Interiorización en la importancia en la aplicación de procesos y procedimientos establecidos.
3. Código de ética del auditor interno con el fin de contribuir en la mejora de los procesos de la entidad para mejorar y evaluar la eficacia.
4. Principios del auditor.
5. Informes periódicos.</t>
  </si>
  <si>
    <t>1. Deficiencias generadas por falta de planeación de los compromisos.
2. Deficiencia en expedición de CDP y CRP generada por debilidad en el conocimiento del Sistema Bogdata.</t>
  </si>
  <si>
    <t>1. Castigo del presupuesto de la vigencia siguiente.
2. Demoras en los procesos de contratación y de los pagos a generar.</t>
  </si>
  <si>
    <t>1. Instructivo Gestión Financiera.
2. Seguimiento y control del presupuesto.
3. Reportes del Sistema de Bogdata.</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</si>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</sst>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b/>
      <sz val="14"/>
      <color theme="0"/>
      <name val="Museo Sans 300"/>
      <family val="3"/>
    </font>
    <font>
      <b/>
      <sz val="14"/>
      <name val="Museo Sans 300"/>
      <family val="3"/>
    </font>
    <font>
      <b/>
      <sz val="11"/>
      <name val="Museo Sans Condensed"/>
    </font>
    <font>
      <b/>
      <sz val="10"/>
      <name val="Museo Sans 300"/>
      <family val="3"/>
    </font>
    <font>
      <b/>
      <sz val="12"/>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b/>
      <sz val="11"/>
      <color theme="1"/>
      <name val="Museo Sans 500"/>
      <family val="3"/>
    </font>
    <font>
      <b/>
      <sz val="11"/>
      <name val="Museo Sans 500"/>
      <family val="3"/>
    </font>
    <font>
      <sz val="11"/>
      <color theme="1"/>
      <name val="Museo Sans 500"/>
      <family val="3"/>
    </font>
    <font>
      <b/>
      <sz val="10"/>
      <color theme="1"/>
      <name val="Museo Sans 500"/>
      <family val="3"/>
    </font>
    <font>
      <b/>
      <sz val="10"/>
      <name val="Museo Sans 500"/>
      <family val="3"/>
    </font>
    <font>
      <b/>
      <sz val="12"/>
      <color theme="0"/>
      <name val="Museo Sans 500"/>
      <family val="3"/>
    </font>
    <font>
      <b/>
      <sz val="9"/>
      <name val="Museo Sans 500"/>
      <family val="3"/>
    </font>
    <font>
      <sz val="10"/>
      <name val="Museo Sans 500"/>
      <family val="3"/>
    </font>
    <font>
      <b/>
      <sz val="12"/>
      <color theme="1"/>
      <name val="Museo Sans 500"/>
      <family val="3"/>
    </font>
    <font>
      <b/>
      <sz val="8"/>
      <name val="Museo Sans 300"/>
      <family val="3"/>
    </font>
    <font>
      <sz val="9"/>
      <color rgb="FF000000"/>
      <name val="Museo Sans 300"/>
      <family val="3"/>
    </font>
    <font>
      <sz val="7"/>
      <color rgb="FF000000"/>
      <name val="Museo Sans 300"/>
      <family val="3"/>
    </font>
    <font>
      <b/>
      <sz val="8.5"/>
      <color theme="1"/>
      <name val="Museo Sans 300"/>
      <family val="3"/>
    </font>
    <font>
      <b/>
      <sz val="7"/>
      <color rgb="FF000000"/>
      <name val="Museo Sans 300"/>
      <family val="3"/>
    </font>
    <font>
      <b/>
      <sz val="8"/>
      <color theme="1"/>
      <name val="Museo Sans 300"/>
      <family val="3"/>
    </font>
    <font>
      <b/>
      <sz val="12"/>
      <color theme="0"/>
      <name val="Museo Sans 500"/>
      <family val="3"/>
    </font>
    <font>
      <b/>
      <sz val="14"/>
      <color theme="1"/>
      <name val="Museo Sans 500"/>
      <family val="3"/>
    </font>
    <font>
      <b/>
      <sz val="11"/>
      <color theme="1"/>
      <name val="Museo Sans 500"/>
      <family val="3"/>
    </font>
  </fonts>
  <fills count="39">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theme="9" tint="-0.249977111117893"/>
        <bgColor indexed="64"/>
      </patternFill>
    </fill>
    <fill>
      <patternFill patternType="solid">
        <fgColor rgb="FFFF33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
      <patternFill patternType="solid">
        <fgColor theme="2" tint="-9.9978637043366805E-2"/>
        <bgColor indexed="64"/>
      </patternFill>
    </fill>
    <fill>
      <patternFill patternType="solid">
        <fgColor rgb="FFC00000"/>
        <bgColor indexed="9"/>
      </patternFill>
    </fill>
    <fill>
      <patternFill patternType="solid">
        <fgColor rgb="FFFF0000"/>
        <bgColor indexed="9"/>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
      <left style="medium">
        <color rgb="FFFFFFFF"/>
      </left>
      <right/>
      <top/>
      <bottom style="thin">
        <color indexed="64"/>
      </bottom>
      <diagonal/>
    </border>
  </borders>
  <cellStyleXfs count="4">
    <xf numFmtId="0" fontId="0" fillId="0" borderId="0"/>
    <xf numFmtId="0" fontId="4" fillId="0" borderId="0"/>
    <xf numFmtId="0" fontId="33" fillId="28" borderId="49" applyNumberFormat="0" applyAlignment="0" applyProtection="0"/>
    <xf numFmtId="0" fontId="35" fillId="0" borderId="0"/>
  </cellStyleXfs>
  <cellXfs count="440">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applyFont="1" applyAlignment="1">
      <alignment vertical="center" wrapText="1"/>
    </xf>
    <xf numFmtId="0" fontId="12" fillId="0" borderId="1" xfId="0"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11" fillId="0" borderId="0" xfId="0" applyFont="1"/>
    <xf numFmtId="0" fontId="11" fillId="0" borderId="0" xfId="0" applyFont="1" applyAlignment="1">
      <alignment vertical="center"/>
    </xf>
    <xf numFmtId="0" fontId="9" fillId="0" borderId="1" xfId="0" applyFont="1" applyBorder="1" applyAlignment="1">
      <alignment vertical="center" wrapText="1"/>
    </xf>
    <xf numFmtId="0" fontId="17" fillId="7" borderId="1" xfId="0" applyFont="1" applyFill="1" applyBorder="1" applyAlignment="1">
      <alignment horizontal="center" vertical="center" wrapText="1"/>
    </xf>
    <xf numFmtId="0" fontId="16" fillId="14" borderId="1" xfId="0" applyFont="1" applyFill="1" applyBorder="1" applyAlignment="1">
      <alignment horizontal="justify" vertical="center" wrapText="1"/>
    </xf>
    <xf numFmtId="0" fontId="22"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3" fillId="0" borderId="36" xfId="0" applyFont="1" applyBorder="1" applyAlignment="1">
      <alignment horizontal="justify" vertical="center" wrapText="1"/>
    </xf>
    <xf numFmtId="0" fontId="16" fillId="0" borderId="36" xfId="0" applyFont="1" applyBorder="1" applyAlignment="1">
      <alignment horizontal="justify" vertical="center" wrapText="1"/>
    </xf>
    <xf numFmtId="0" fontId="23" fillId="0" borderId="38" xfId="0" applyFont="1" applyBorder="1" applyAlignment="1">
      <alignment horizontal="justify" vertical="center" wrapText="1"/>
    </xf>
    <xf numFmtId="0" fontId="9" fillId="0" borderId="38" xfId="0" applyFont="1" applyBorder="1" applyAlignment="1">
      <alignment vertical="center" wrapText="1"/>
    </xf>
    <xf numFmtId="0" fontId="16" fillId="0" borderId="36" xfId="0" applyFont="1" applyFill="1" applyBorder="1" applyAlignment="1">
      <alignment horizontal="justify" vertical="center" wrapText="1"/>
    </xf>
    <xf numFmtId="0" fontId="16" fillId="0" borderId="38" xfId="0" applyFont="1" applyBorder="1" applyAlignment="1">
      <alignment horizontal="justify" vertical="center" wrapText="1"/>
    </xf>
    <xf numFmtId="0" fontId="23" fillId="0" borderId="36" xfId="0" applyFont="1" applyFill="1" applyBorder="1" applyAlignment="1">
      <alignment horizontal="justify" vertical="center" wrapText="1"/>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2" fillId="0" borderId="1" xfId="0" applyFont="1" applyBorder="1" applyAlignment="1">
      <alignment horizontal="center" vertical="center" wrapText="1"/>
    </xf>
    <xf numFmtId="0" fontId="16" fillId="19" borderId="40"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5" borderId="41"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16" fillId="19" borderId="5"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16" fillId="19" borderId="0" xfId="0" applyFont="1" applyFill="1" applyAlignment="1">
      <alignment horizontal="center" vertical="center" wrapText="1"/>
    </xf>
    <xf numFmtId="0" fontId="16" fillId="19" borderId="4" xfId="0" applyFont="1" applyFill="1" applyBorder="1" applyAlignment="1">
      <alignment horizontal="center" vertical="center" wrapText="1"/>
    </xf>
    <xf numFmtId="0" fontId="16" fillId="15" borderId="0" xfId="0" applyFont="1" applyFill="1" applyAlignment="1">
      <alignment horizontal="center" vertical="center" wrapText="1"/>
    </xf>
    <xf numFmtId="0" fontId="24" fillId="10" borderId="4"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16" fillId="4" borderId="47" xfId="0" applyFont="1" applyFill="1" applyBorder="1" applyAlignment="1">
      <alignment horizontal="justify" vertical="center" wrapText="1"/>
    </xf>
    <xf numFmtId="0" fontId="13" fillId="5" borderId="45"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9" fillId="0" borderId="0" xfId="0" applyFont="1" applyAlignment="1"/>
    <xf numFmtId="0" fontId="23" fillId="0" borderId="1" xfId="0" applyFont="1" applyFill="1" applyBorder="1" applyAlignment="1">
      <alignment horizontal="left" vertical="center" wrapText="1"/>
    </xf>
    <xf numFmtId="0" fontId="23" fillId="0" borderId="5" xfId="0" applyFont="1" applyFill="1" applyBorder="1" applyAlignment="1">
      <alignment horizontal="center" vertical="center" textRotation="90"/>
    </xf>
    <xf numFmtId="49" fontId="23" fillId="0" borderId="5" xfId="0" applyNumberFormat="1" applyFont="1" applyBorder="1" applyAlignment="1">
      <alignment horizontal="center" vertical="center" wrapText="1"/>
    </xf>
    <xf numFmtId="0" fontId="23" fillId="0" borderId="1" xfId="0" applyFont="1" applyFill="1" applyBorder="1" applyAlignment="1">
      <alignment horizontal="center" vertical="center" textRotation="90"/>
    </xf>
    <xf numFmtId="49" fontId="23" fillId="0" borderId="1" xfId="0" applyNumberFormat="1" applyFont="1" applyFill="1" applyBorder="1" applyAlignment="1">
      <alignment horizontal="left" vertical="center" wrapText="1"/>
    </xf>
    <xf numFmtId="0" fontId="2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16" fillId="0" borderId="0" xfId="0" applyFont="1" applyAlignment="1">
      <alignment vertical="center"/>
    </xf>
    <xf numFmtId="0" fontId="23" fillId="0" borderId="1" xfId="0" applyFont="1" applyFill="1" applyBorder="1" applyAlignment="1">
      <alignment horizontal="justify" vertical="center" wrapText="1"/>
    </xf>
    <xf numFmtId="0" fontId="22"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wrapText="1"/>
    </xf>
    <xf numFmtId="0" fontId="28" fillId="0" borderId="1" xfId="0" applyFont="1" applyFill="1" applyBorder="1" applyAlignment="1">
      <alignment horizontal="center" vertical="center" textRotation="90" wrapText="1"/>
    </xf>
    <xf numFmtId="0" fontId="10" fillId="0" borderId="0" xfId="0" applyFont="1" applyAlignment="1">
      <alignment vertical="center"/>
    </xf>
    <xf numFmtId="0" fontId="29" fillId="3" borderId="5" xfId="0" applyFont="1" applyFill="1" applyBorder="1" applyAlignment="1">
      <alignment horizontal="left" vertical="center" wrapText="1"/>
    </xf>
    <xf numFmtId="0" fontId="29" fillId="3" borderId="1" xfId="0" applyFont="1" applyFill="1" applyBorder="1" applyAlignment="1">
      <alignment horizontal="left" vertical="center" wrapText="1"/>
    </xf>
    <xf numFmtId="0" fontId="10" fillId="0" borderId="0" xfId="0" applyFont="1"/>
    <xf numFmtId="0" fontId="28" fillId="0" borderId="0" xfId="0" applyFont="1" applyAlignment="1">
      <alignment vertical="center"/>
    </xf>
    <xf numFmtId="14" fontId="23" fillId="0" borderId="1" xfId="0" applyNumberFormat="1" applyFont="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4" fillId="29" borderId="1" xfId="0" applyFont="1" applyFill="1" applyBorder="1" applyAlignment="1">
      <alignment horizontal="center" vertical="center" wrapText="1"/>
    </xf>
    <xf numFmtId="0" fontId="36" fillId="8" borderId="1" xfId="3" applyFont="1" applyFill="1" applyBorder="1" applyAlignment="1">
      <alignment horizontal="center" vertical="center" wrapText="1"/>
    </xf>
    <xf numFmtId="0" fontId="2" fillId="0" borderId="0" xfId="0" applyFont="1" applyAlignment="1">
      <alignment wrapText="1"/>
    </xf>
    <xf numFmtId="0" fontId="9" fillId="0" borderId="0" xfId="0" applyFont="1" applyAlignment="1">
      <alignment horizontal="center" vertical="center"/>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3" fillId="0" borderId="14" xfId="0" applyFont="1" applyFill="1" applyBorder="1" applyAlignment="1">
      <alignment horizontal="center" vertical="center" textRotation="90"/>
    </xf>
    <xf numFmtId="0" fontId="23" fillId="0" borderId="17" xfId="0" applyFont="1" applyFill="1" applyBorder="1" applyAlignment="1">
      <alignment horizontal="center" vertical="center" textRotation="90"/>
    </xf>
    <xf numFmtId="0" fontId="12" fillId="5" borderId="24"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22" fillId="0" borderId="0" xfId="0" applyFont="1" applyAlignment="1">
      <alignment horizontal="center" vertical="center" wrapText="1"/>
    </xf>
    <xf numFmtId="0" fontId="9" fillId="18" borderId="1" xfId="0" applyFont="1" applyFill="1" applyBorder="1" applyAlignment="1">
      <alignment horizontal="center" vertical="center" wrapText="1"/>
    </xf>
    <xf numFmtId="0" fontId="11" fillId="18" borderId="1"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4" fontId="38" fillId="14"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38" fillId="4" borderId="15" xfId="0" applyFont="1" applyFill="1" applyBorder="1" applyAlignment="1">
      <alignment horizontal="center" vertical="center" wrapText="1"/>
    </xf>
    <xf numFmtId="14" fontId="38" fillId="4" borderId="15" xfId="0" applyNumberFormat="1" applyFont="1" applyFill="1" applyBorder="1" applyAlignment="1">
      <alignment horizontal="center" vertical="center" wrapText="1"/>
    </xf>
    <xf numFmtId="0" fontId="39" fillId="32" borderId="5" xfId="0" applyFont="1" applyFill="1" applyBorder="1" applyAlignment="1">
      <alignment horizontal="center" vertical="center" wrapText="1"/>
    </xf>
    <xf numFmtId="0" fontId="39" fillId="32" borderId="24" xfId="0" applyFont="1" applyFill="1" applyBorder="1" applyAlignment="1">
      <alignment horizontal="center" vertical="center" wrapText="1"/>
    </xf>
    <xf numFmtId="0" fontId="39" fillId="32" borderId="17" xfId="0" applyFont="1" applyFill="1" applyBorder="1" applyAlignment="1">
      <alignment horizontal="center" vertical="center" wrapText="1"/>
    </xf>
    <xf numFmtId="0" fontId="39" fillId="33" borderId="1" xfId="0" applyFont="1" applyFill="1" applyBorder="1" applyAlignment="1">
      <alignment horizontal="center" vertical="center" wrapText="1"/>
    </xf>
    <xf numFmtId="0" fontId="38" fillId="33" borderId="1" xfId="0" applyFont="1" applyFill="1" applyBorder="1" applyAlignment="1">
      <alignment horizontal="center" vertical="center" wrapText="1"/>
    </xf>
    <xf numFmtId="0" fontId="38" fillId="33" borderId="2" xfId="0" applyFont="1" applyFill="1" applyBorder="1" applyAlignment="1">
      <alignment horizontal="center" vertical="center" wrapText="1"/>
    </xf>
    <xf numFmtId="0" fontId="39" fillId="26"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11" fillId="2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1" borderId="0" xfId="0" applyFont="1" applyFill="1" applyAlignment="1">
      <alignment horizontal="center" vertical="center" wrapText="1"/>
    </xf>
    <xf numFmtId="0" fontId="24" fillId="35" borderId="3" xfId="0" applyFont="1" applyFill="1" applyBorder="1" applyAlignment="1">
      <alignment horizontal="center" vertical="center" wrapText="1"/>
    </xf>
    <xf numFmtId="0" fontId="24" fillId="35" borderId="7" xfId="0" applyFont="1" applyFill="1" applyBorder="1" applyAlignment="1">
      <alignment horizontal="center" vertical="center" wrapText="1"/>
    </xf>
    <xf numFmtId="0" fontId="24" fillId="35" borderId="5"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4" xfId="0" applyFont="1" applyFill="1" applyBorder="1" applyAlignment="1">
      <alignment horizontal="center" vertical="center" wrapText="1"/>
    </xf>
    <xf numFmtId="0" fontId="24" fillId="35" borderId="41" xfId="0" applyFont="1" applyFill="1" applyBorder="1" applyAlignment="1">
      <alignment horizontal="center" vertical="center" wrapText="1"/>
    </xf>
    <xf numFmtId="0" fontId="24" fillId="35" borderId="16" xfId="0" applyFont="1" applyFill="1" applyBorder="1" applyAlignment="1">
      <alignment horizontal="center" vertical="center" wrapText="1"/>
    </xf>
    <xf numFmtId="0" fontId="24" fillId="35" borderId="0" xfId="0" applyFont="1" applyFill="1" applyAlignment="1">
      <alignment horizontal="center" vertical="center" wrapText="1"/>
    </xf>
    <xf numFmtId="0" fontId="24" fillId="35" borderId="40" xfId="0" applyFont="1" applyFill="1" applyBorder="1" applyAlignment="1">
      <alignment horizontal="center" vertical="center" wrapText="1"/>
    </xf>
    <xf numFmtId="0" fontId="24" fillId="35" borderId="42"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7" fillId="0" borderId="0" xfId="0" applyFont="1" applyAlignment="1">
      <alignment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28" fillId="18" borderId="12" xfId="0"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0" fontId="23" fillId="0" borderId="5" xfId="0" applyFont="1" applyBorder="1" applyAlignment="1">
      <alignment horizontal="center" vertical="center" wrapText="1"/>
    </xf>
    <xf numFmtId="0" fontId="45" fillId="0" borderId="0" xfId="0" applyFont="1" applyAlignment="1">
      <alignment wrapText="1"/>
    </xf>
    <xf numFmtId="0" fontId="46" fillId="0" borderId="0" xfId="0" applyFont="1" applyAlignment="1">
      <alignment wrapText="1"/>
    </xf>
    <xf numFmtId="0" fontId="47" fillId="0" borderId="0" xfId="0" applyFont="1" applyAlignment="1">
      <alignment wrapText="1"/>
    </xf>
    <xf numFmtId="0" fontId="47" fillId="0" borderId="0" xfId="0" applyFont="1" applyAlignment="1">
      <alignment horizontal="center" vertical="center" wrapText="1"/>
    </xf>
    <xf numFmtId="0" fontId="45" fillId="4" borderId="15" xfId="1" applyFont="1" applyFill="1" applyBorder="1" applyAlignment="1">
      <alignment vertical="center"/>
    </xf>
    <xf numFmtId="0" fontId="45" fillId="4" borderId="15" xfId="1" applyFont="1" applyFill="1" applyBorder="1" applyAlignment="1">
      <alignment horizontal="center" vertical="center" wrapText="1"/>
    </xf>
    <xf numFmtId="0" fontId="46" fillId="4" borderId="15" xfId="1" applyFont="1" applyFill="1" applyBorder="1" applyAlignment="1">
      <alignment horizontal="center" vertical="center" wrapText="1"/>
    </xf>
    <xf numFmtId="0" fontId="45" fillId="0" borderId="0" xfId="0" applyFont="1" applyFill="1"/>
    <xf numFmtId="0" fontId="49" fillId="24" borderId="1" xfId="0" applyFont="1" applyFill="1" applyBorder="1" applyAlignment="1">
      <alignment horizontal="center" vertical="center" wrapText="1"/>
    </xf>
    <xf numFmtId="0" fontId="48" fillId="5" borderId="1" xfId="0" applyFont="1" applyFill="1" applyBorder="1" applyAlignment="1">
      <alignment horizontal="center" vertical="center" textRotation="90"/>
    </xf>
    <xf numFmtId="0" fontId="49" fillId="5" borderId="1" xfId="0" applyFont="1" applyFill="1" applyBorder="1" applyAlignment="1">
      <alignment horizontal="center" vertical="center" textRotation="90" wrapText="1"/>
    </xf>
    <xf numFmtId="0" fontId="52" fillId="24" borderId="23" xfId="3" applyFont="1" applyFill="1" applyBorder="1" applyAlignment="1">
      <alignment horizontal="center" vertical="center" wrapText="1"/>
    </xf>
    <xf numFmtId="0" fontId="52" fillId="24" borderId="3" xfId="3" applyFont="1" applyFill="1" applyBorder="1" applyAlignment="1">
      <alignment horizontal="center" vertical="center" wrapText="1"/>
    </xf>
    <xf numFmtId="0" fontId="49" fillId="24" borderId="3" xfId="3" applyFont="1" applyFill="1" applyBorder="1" applyAlignment="1">
      <alignment horizontal="center" vertical="center" wrapText="1"/>
    </xf>
    <xf numFmtId="0" fontId="52" fillId="24" borderId="22" xfId="3" applyFont="1" applyFill="1" applyBorder="1" applyAlignment="1">
      <alignment horizontal="center" vertical="center" wrapText="1"/>
    </xf>
    <xf numFmtId="0" fontId="48" fillId="5" borderId="2" xfId="0" applyFont="1" applyFill="1" applyBorder="1" applyAlignment="1">
      <alignment horizontal="center" vertical="center" textRotation="90" wrapText="1"/>
    </xf>
    <xf numFmtId="0" fontId="48" fillId="5" borderId="1" xfId="0" applyFont="1" applyFill="1" applyBorder="1" applyAlignment="1">
      <alignment horizontal="center" vertical="center" textRotation="90" wrapText="1"/>
    </xf>
    <xf numFmtId="0" fontId="49" fillId="5" borderId="1" xfId="0" applyFont="1" applyFill="1" applyBorder="1" applyAlignment="1">
      <alignment horizontal="center" vertical="center" wrapText="1"/>
    </xf>
    <xf numFmtId="0" fontId="53" fillId="0" borderId="0" xfId="0" applyFont="1" applyFill="1" applyAlignment="1">
      <alignment vertical="center"/>
    </xf>
    <xf numFmtId="0" fontId="23" fillId="0" borderId="5" xfId="0" applyFont="1" applyBorder="1" applyAlignment="1">
      <alignment horizontal="left" vertical="top" wrapText="1"/>
    </xf>
    <xf numFmtId="0" fontId="23" fillId="0" borderId="1" xfId="0" applyFont="1" applyBorder="1" applyAlignment="1">
      <alignment horizontal="left" vertical="top" wrapText="1"/>
    </xf>
    <xf numFmtId="0" fontId="1" fillId="0" borderId="0" xfId="0" applyFont="1" applyAlignment="1">
      <alignment wrapText="1"/>
    </xf>
    <xf numFmtId="0" fontId="1" fillId="0" borderId="0" xfId="0" applyFont="1" applyFill="1" applyAlignment="1">
      <alignment wrapText="1"/>
    </xf>
    <xf numFmtId="0" fontId="11" fillId="30" borderId="1" xfId="0" applyFont="1" applyFill="1" applyBorder="1" applyAlignment="1">
      <alignment horizontal="center" vertical="center" wrapText="1"/>
    </xf>
    <xf numFmtId="0" fontId="0" fillId="0" borderId="0" xfId="0" applyFont="1" applyAlignment="1">
      <alignment wrapText="1"/>
    </xf>
    <xf numFmtId="0" fontId="0" fillId="0" borderId="0" xfId="0" applyAlignment="1">
      <alignment horizontal="center" wrapText="1"/>
    </xf>
    <xf numFmtId="0" fontId="23" fillId="0" borderId="0" xfId="0" applyFont="1" applyFill="1" applyAlignment="1">
      <alignment wrapText="1"/>
    </xf>
    <xf numFmtId="0" fontId="0" fillId="0" borderId="0" xfId="0" applyFill="1" applyAlignment="1">
      <alignment wrapText="1"/>
    </xf>
    <xf numFmtId="0" fontId="40" fillId="0" borderId="1" xfId="0" applyFont="1" applyFill="1" applyBorder="1" applyAlignment="1">
      <alignment horizontal="center" vertical="center" wrapText="1"/>
    </xf>
    <xf numFmtId="0" fontId="32" fillId="0" borderId="1" xfId="0" applyFont="1" applyFill="1" applyBorder="1" applyAlignment="1">
      <alignment horizontal="justify" vertical="center" wrapText="1"/>
    </xf>
    <xf numFmtId="0" fontId="32" fillId="0" borderId="24" xfId="0" applyFont="1" applyFill="1" applyBorder="1" applyAlignment="1">
      <alignment horizontal="justify" vertical="center" wrapText="1"/>
    </xf>
    <xf numFmtId="0" fontId="41" fillId="0" borderId="2" xfId="0" applyFont="1" applyFill="1" applyBorder="1" applyAlignment="1">
      <alignment horizontal="center" vertical="center" wrapText="1"/>
    </xf>
    <xf numFmtId="0" fontId="40" fillId="0" borderId="41" xfId="0" applyFont="1" applyFill="1" applyBorder="1" applyAlignment="1">
      <alignment horizontal="center" vertical="center" wrapText="1"/>
    </xf>
    <xf numFmtId="0" fontId="32" fillId="0" borderId="41" xfId="0" applyFont="1" applyFill="1" applyBorder="1" applyAlignment="1">
      <alignment horizontal="justify" vertical="center" wrapText="1"/>
    </xf>
    <xf numFmtId="0" fontId="41" fillId="0" borderId="4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26" borderId="0" xfId="0" applyFont="1" applyFill="1" applyAlignment="1">
      <alignment horizontal="center" vertical="center" wrapText="1"/>
    </xf>
    <xf numFmtId="0" fontId="9" fillId="0" borderId="0" xfId="0" applyFont="1" applyAlignment="1">
      <alignment horizontal="center" vertical="center" wrapText="1"/>
    </xf>
    <xf numFmtId="0" fontId="44" fillId="7" borderId="0" xfId="0" applyFont="1" applyFill="1" applyAlignment="1">
      <alignment horizontal="center" vertical="center" wrapText="1"/>
    </xf>
    <xf numFmtId="0" fontId="9" fillId="23" borderId="0" xfId="0" applyFont="1" applyFill="1" applyAlignment="1">
      <alignment horizontal="center" vertical="center" wrapText="1"/>
    </xf>
    <xf numFmtId="0" fontId="9" fillId="0" borderId="1" xfId="0" applyFont="1" applyBorder="1" applyAlignment="1">
      <alignment horizontal="center" vertical="center" wrapText="1"/>
    </xf>
    <xf numFmtId="0" fontId="16" fillId="0" borderId="36" xfId="0" applyFont="1" applyBorder="1" applyAlignment="1">
      <alignment vertical="center" wrapText="1"/>
    </xf>
    <xf numFmtId="0" fontId="54" fillId="36" borderId="3" xfId="0" applyFont="1" applyFill="1" applyBorder="1" applyAlignment="1">
      <alignment horizontal="center" vertical="center" wrapText="1"/>
    </xf>
    <xf numFmtId="0" fontId="54" fillId="36" borderId="1" xfId="0" applyFont="1" applyFill="1" applyBorder="1" applyAlignment="1">
      <alignment horizontal="center" vertical="center" wrapText="1"/>
    </xf>
    <xf numFmtId="0" fontId="56" fillId="4" borderId="40" xfId="0" applyFont="1" applyFill="1" applyBorder="1" applyAlignment="1">
      <alignment horizontal="left" vertical="center" wrapText="1" indent="1"/>
    </xf>
    <xf numFmtId="0" fontId="56" fillId="4" borderId="3" xfId="0" applyFont="1" applyFill="1" applyBorder="1" applyAlignment="1">
      <alignment horizontal="left" vertical="center" wrapText="1" indent="1"/>
    </xf>
    <xf numFmtId="0" fontId="56" fillId="4" borderId="48" xfId="0" applyFont="1" applyFill="1" applyBorder="1" applyAlignment="1">
      <alignment horizontal="left" vertical="center" wrapText="1" indent="1"/>
    </xf>
    <xf numFmtId="0" fontId="56" fillId="4" borderId="4" xfId="0" applyFont="1" applyFill="1" applyBorder="1" applyAlignment="1">
      <alignment horizontal="left" vertical="center" wrapText="1" indent="1"/>
    </xf>
    <xf numFmtId="0" fontId="57" fillId="4" borderId="48" xfId="0" applyFont="1" applyFill="1" applyBorder="1" applyAlignment="1">
      <alignment vertical="center" wrapText="1"/>
    </xf>
    <xf numFmtId="0" fontId="57" fillId="4" borderId="4" xfId="0" applyFont="1" applyFill="1" applyBorder="1" applyAlignment="1">
      <alignment vertical="center" wrapText="1"/>
    </xf>
    <xf numFmtId="0" fontId="56" fillId="4" borderId="7" xfId="0" applyFont="1" applyFill="1" applyBorder="1" applyAlignment="1">
      <alignment horizontal="left" vertical="center" wrapText="1" indent="1"/>
    </xf>
    <xf numFmtId="0" fontId="56" fillId="4" borderId="6" xfId="0" applyFont="1" applyFill="1" applyBorder="1" applyAlignment="1">
      <alignment horizontal="left" vertical="center" wrapText="1" indent="1"/>
    </xf>
    <xf numFmtId="0" fontId="9" fillId="4" borderId="4" xfId="0" applyFont="1" applyFill="1" applyBorder="1"/>
    <xf numFmtId="0" fontId="9" fillId="4" borderId="5" xfId="0" applyFont="1" applyFill="1" applyBorder="1"/>
    <xf numFmtId="0" fontId="56" fillId="4" borderId="17" xfId="0" applyFont="1" applyFill="1" applyBorder="1" applyAlignment="1">
      <alignment horizontal="left" vertical="center" wrapText="1" indent="1"/>
    </xf>
    <xf numFmtId="0" fontId="23" fillId="0" borderId="5" xfId="0" applyFont="1" applyBorder="1" applyAlignment="1">
      <alignment horizontal="center" vertical="center" wrapText="1"/>
    </xf>
    <xf numFmtId="0" fontId="62" fillId="0" borderId="0" xfId="0" applyFont="1" applyAlignment="1">
      <alignment wrapText="1"/>
    </xf>
    <xf numFmtId="0" fontId="9" fillId="0" borderId="0" xfId="0" applyFont="1" applyAlignment="1">
      <alignment horizontal="center" vertical="center"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0" borderId="0" xfId="0" applyFont="1" applyAlignment="1">
      <alignment horizontal="center" wrapText="1"/>
    </xf>
    <xf numFmtId="0" fontId="14" fillId="6"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Fill="1" applyBorder="1" applyAlignment="1">
      <alignment horizontal="justify" vertical="top" wrapText="1"/>
    </xf>
    <xf numFmtId="0" fontId="6" fillId="0" borderId="1" xfId="0" applyFont="1" applyBorder="1" applyAlignment="1">
      <alignment horizontal="center" vertical="center"/>
    </xf>
    <xf numFmtId="0" fontId="11" fillId="12"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30" fillId="34" borderId="1" xfId="0" applyFont="1" applyFill="1" applyBorder="1" applyAlignment="1">
      <alignment horizontal="center" wrapText="1"/>
    </xf>
    <xf numFmtId="0" fontId="0" fillId="0" borderId="16" xfId="0" applyBorder="1" applyAlignment="1">
      <alignment horizontal="center" wrapText="1"/>
    </xf>
    <xf numFmtId="0" fontId="38" fillId="31" borderId="1" xfId="0" applyFont="1" applyFill="1" applyBorder="1" applyAlignment="1">
      <alignment horizontal="center" vertical="center" wrapText="1"/>
    </xf>
    <xf numFmtId="0" fontId="38" fillId="31" borderId="14" xfId="0" applyFont="1" applyFill="1" applyBorder="1" applyAlignment="1">
      <alignment horizontal="center" vertical="center" wrapText="1"/>
    </xf>
    <xf numFmtId="0" fontId="38" fillId="31" borderId="2" xfId="0" applyFont="1" applyFill="1" applyBorder="1" applyAlignment="1">
      <alignment horizontal="center" vertical="center" wrapText="1"/>
    </xf>
    <xf numFmtId="0" fontId="30" fillId="24" borderId="1" xfId="0" applyFont="1" applyFill="1" applyBorder="1" applyAlignment="1">
      <alignment horizontal="center" wrapText="1"/>
    </xf>
    <xf numFmtId="0" fontId="30" fillId="11" borderId="1" xfId="0" applyFont="1" applyFill="1" applyBorder="1" applyAlignment="1">
      <alignment horizontal="center" wrapText="1"/>
    </xf>
    <xf numFmtId="0" fontId="48" fillId="5" borderId="14" xfId="1" applyFont="1" applyFill="1" applyBorder="1" applyAlignment="1">
      <alignment horizontal="right" vertical="center" wrapText="1" indent="1"/>
    </xf>
    <xf numFmtId="0" fontId="48" fillId="5" borderId="2" xfId="1" applyFont="1" applyFill="1" applyBorder="1" applyAlignment="1">
      <alignment horizontal="right" vertical="center" wrapText="1" indent="1"/>
    </xf>
    <xf numFmtId="0" fontId="50" fillId="6" borderId="1" xfId="0" applyFont="1" applyFill="1" applyBorder="1" applyAlignment="1">
      <alignment horizontal="center" vertical="center" wrapText="1"/>
    </xf>
    <xf numFmtId="0" fontId="49" fillId="5" borderId="51" xfId="0" applyFont="1" applyFill="1" applyBorder="1" applyAlignment="1">
      <alignment horizontal="center" vertical="center" wrapText="1"/>
    </xf>
    <xf numFmtId="0" fontId="49" fillId="5" borderId="0" xfId="0" applyFont="1" applyFill="1" applyBorder="1" applyAlignment="1">
      <alignment horizontal="center" vertical="center" wrapText="1"/>
    </xf>
    <xf numFmtId="0" fontId="49" fillId="5" borderId="6" xfId="0" applyFont="1" applyFill="1" applyBorder="1" applyAlignment="1">
      <alignment horizontal="center" vertical="center" wrapText="1"/>
    </xf>
    <xf numFmtId="0" fontId="49" fillId="5" borderId="31" xfId="0" applyFont="1" applyFill="1" applyBorder="1" applyAlignment="1">
      <alignment horizontal="center" vertical="center" wrapText="1"/>
    </xf>
    <xf numFmtId="0" fontId="49" fillId="5" borderId="16" xfId="0" applyFont="1" applyFill="1" applyBorder="1" applyAlignment="1">
      <alignment horizontal="center" vertical="center" wrapText="1"/>
    </xf>
    <xf numFmtId="0" fontId="49" fillId="5" borderId="17" xfId="0" applyFont="1" applyFill="1" applyBorder="1" applyAlignment="1">
      <alignment horizontal="center" vertical="center" wrapText="1"/>
    </xf>
    <xf numFmtId="0" fontId="49" fillId="5"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5"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8" fillId="5" borderId="14" xfId="1" applyFont="1" applyFill="1" applyBorder="1" applyAlignment="1">
      <alignment horizontal="left" vertical="center"/>
    </xf>
    <xf numFmtId="0" fontId="48" fillId="5" borderId="15" xfId="1" applyFont="1" applyFill="1" applyBorder="1" applyAlignment="1">
      <alignment horizontal="left" vertical="center"/>
    </xf>
    <xf numFmtId="0" fontId="48" fillId="5" borderId="2" xfId="1" applyFont="1" applyFill="1" applyBorder="1" applyAlignment="1">
      <alignment horizontal="left" vertical="center"/>
    </xf>
    <xf numFmtId="0" fontId="45" fillId="5" borderId="1" xfId="0" applyFont="1" applyFill="1" applyBorder="1" applyAlignment="1">
      <alignment horizontal="center" vertical="center" wrapText="1"/>
    </xf>
    <xf numFmtId="0" fontId="45" fillId="5" borderId="1" xfId="0" applyFont="1" applyFill="1" applyBorder="1" applyAlignment="1">
      <alignment horizontal="center" vertical="center"/>
    </xf>
    <xf numFmtId="0" fontId="49" fillId="5" borderId="3" xfId="0" applyFont="1" applyFill="1" applyBorder="1" applyAlignment="1">
      <alignment horizontal="center" vertical="center" wrapText="1"/>
    </xf>
    <xf numFmtId="0" fontId="49" fillId="5" borderId="4" xfId="0" applyFont="1" applyFill="1" applyBorder="1" applyAlignment="1">
      <alignment horizontal="center" vertical="center" wrapText="1"/>
    </xf>
    <xf numFmtId="0" fontId="49" fillId="5" borderId="5" xfId="0" applyFont="1" applyFill="1" applyBorder="1" applyAlignment="1">
      <alignment horizontal="center" vertical="center" wrapText="1"/>
    </xf>
    <xf numFmtId="0" fontId="45" fillId="20" borderId="4" xfId="0" applyFont="1" applyFill="1" applyBorder="1" applyAlignment="1">
      <alignment horizontal="center" vertical="center" wrapText="1"/>
    </xf>
    <xf numFmtId="0" fontId="45" fillId="20" borderId="5" xfId="0" applyFont="1" applyFill="1" applyBorder="1" applyAlignment="1">
      <alignment horizontal="center" vertical="center" wrapText="1"/>
    </xf>
    <xf numFmtId="0" fontId="45" fillId="20" borderId="14" xfId="0" applyFont="1" applyFill="1" applyBorder="1" applyAlignment="1">
      <alignment horizontal="center" vertical="center" wrapText="1"/>
    </xf>
    <xf numFmtId="0" fontId="45" fillId="20" borderId="15" xfId="0" applyFont="1" applyFill="1" applyBorder="1" applyAlignment="1">
      <alignment horizontal="center" vertical="center" wrapText="1"/>
    </xf>
    <xf numFmtId="0" fontId="49" fillId="24"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horizontal="center" vertical="center" textRotation="90" wrapText="1"/>
    </xf>
    <xf numFmtId="0" fontId="23" fillId="0" borderId="1" xfId="0" applyFont="1" applyBorder="1" applyAlignment="1">
      <alignment vertical="center" wrapText="1"/>
    </xf>
    <xf numFmtId="0" fontId="49" fillId="5" borderId="14" xfId="0" applyFont="1" applyFill="1" applyBorder="1" applyAlignment="1">
      <alignment horizontal="center" vertical="center" wrapText="1"/>
    </xf>
    <xf numFmtId="0" fontId="49" fillId="5" borderId="1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60" fillId="6" borderId="1" xfId="1" applyFont="1" applyFill="1" applyBorder="1" applyAlignment="1">
      <alignment horizontal="left" vertical="center" wrapText="1" indent="1"/>
    </xf>
    <xf numFmtId="0" fontId="45" fillId="5" borderId="3"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60" fillId="6" borderId="14" xfId="1" applyFont="1" applyFill="1" applyBorder="1" applyAlignment="1">
      <alignment horizontal="left" vertical="center" wrapText="1"/>
    </xf>
    <xf numFmtId="0" fontId="60" fillId="6" borderId="15" xfId="1" applyFont="1" applyFill="1" applyBorder="1" applyAlignment="1">
      <alignment horizontal="left" vertical="center" wrapText="1"/>
    </xf>
    <xf numFmtId="0" fontId="49" fillId="5" borderId="14" xfId="0" applyFont="1" applyFill="1" applyBorder="1" applyAlignment="1">
      <alignment horizontal="center" vertical="center"/>
    </xf>
    <xf numFmtId="0" fontId="49" fillId="5" borderId="15" xfId="0" applyFont="1" applyFill="1" applyBorder="1" applyAlignment="1">
      <alignment horizontal="center" vertical="center"/>
    </xf>
    <xf numFmtId="0" fontId="49" fillId="5" borderId="2" xfId="0" applyFont="1" applyFill="1" applyBorder="1" applyAlignment="1">
      <alignment horizontal="center" vertical="center"/>
    </xf>
    <xf numFmtId="0" fontId="45" fillId="5" borderId="40" xfId="0" applyFont="1" applyFill="1" applyBorder="1" applyAlignment="1">
      <alignment horizontal="center" vertical="center"/>
    </xf>
    <xf numFmtId="0" fontId="45" fillId="5" borderId="41" xfId="0" applyFont="1" applyFill="1" applyBorder="1" applyAlignment="1">
      <alignment horizontal="center" vertical="center"/>
    </xf>
    <xf numFmtId="0" fontId="45" fillId="5" borderId="7" xfId="0" applyFont="1" applyFill="1" applyBorder="1" applyAlignment="1">
      <alignment horizontal="center" vertical="center"/>
    </xf>
    <xf numFmtId="0" fontId="45" fillId="5" borderId="48" xfId="0" applyFont="1" applyFill="1" applyBorder="1" applyAlignment="1">
      <alignment horizontal="center" vertical="center"/>
    </xf>
    <xf numFmtId="0" fontId="45" fillId="5" borderId="0" xfId="0" applyFont="1" applyFill="1" applyAlignment="1">
      <alignment horizontal="center" vertical="center"/>
    </xf>
    <xf numFmtId="0" fontId="45" fillId="5" borderId="6" xfId="0" applyFont="1" applyFill="1" applyBorder="1" applyAlignment="1">
      <alignment horizontal="center" vertical="center"/>
    </xf>
    <xf numFmtId="0" fontId="45" fillId="5" borderId="42" xfId="0" applyFont="1" applyFill="1" applyBorder="1" applyAlignment="1">
      <alignment horizontal="center" vertical="center"/>
    </xf>
    <xf numFmtId="0" fontId="45" fillId="5" borderId="16" xfId="0" applyFont="1" applyFill="1" applyBorder="1" applyAlignment="1">
      <alignment horizontal="center" vertical="center"/>
    </xf>
    <xf numFmtId="0" fontId="45" fillId="5" borderId="17" xfId="0" applyFont="1" applyFill="1" applyBorder="1" applyAlignment="1">
      <alignment horizontal="center" vertical="center"/>
    </xf>
    <xf numFmtId="0" fontId="49" fillId="5" borderId="40" xfId="0" applyFont="1" applyFill="1" applyBorder="1" applyAlignment="1">
      <alignment horizontal="center" vertical="center" wrapText="1"/>
    </xf>
    <xf numFmtId="0" fontId="49" fillId="5" borderId="41" xfId="0" applyFont="1" applyFill="1" applyBorder="1" applyAlignment="1">
      <alignment horizontal="center" vertical="center" wrapText="1"/>
    </xf>
    <xf numFmtId="0" fontId="49" fillId="5" borderId="7" xfId="0" applyFont="1" applyFill="1" applyBorder="1" applyAlignment="1">
      <alignment horizontal="center" vertical="center" wrapText="1"/>
    </xf>
    <xf numFmtId="0" fontId="49" fillId="5" borderId="48" xfId="0" applyFont="1" applyFill="1" applyBorder="1" applyAlignment="1">
      <alignment horizontal="center" vertical="center" wrapText="1"/>
    </xf>
    <xf numFmtId="0" fontId="49" fillId="5" borderId="42" xfId="0" applyFont="1" applyFill="1" applyBorder="1" applyAlignment="1">
      <alignment horizontal="center" vertical="center" wrapText="1"/>
    </xf>
    <xf numFmtId="0" fontId="45" fillId="5" borderId="3" xfId="0" applyFont="1" applyFill="1" applyBorder="1" applyAlignment="1">
      <alignment horizontal="center" vertical="center"/>
    </xf>
    <xf numFmtId="0" fontId="45" fillId="5" borderId="4" xfId="0" applyFont="1" applyFill="1" applyBorder="1" applyAlignment="1">
      <alignment horizontal="center" vertical="center"/>
    </xf>
    <xf numFmtId="0" fontId="45" fillId="5" borderId="5" xfId="0" applyFont="1" applyFill="1" applyBorder="1" applyAlignment="1">
      <alignment horizontal="center" vertical="center"/>
    </xf>
    <xf numFmtId="0" fontId="46" fillId="5" borderId="1" xfId="0" applyFont="1" applyFill="1" applyBorder="1" applyAlignment="1">
      <alignment horizontal="center" vertical="center" wrapText="1"/>
    </xf>
    <xf numFmtId="0" fontId="46" fillId="5" borderId="1" xfId="0" applyFont="1" applyFill="1" applyBorder="1" applyAlignment="1">
      <alignment horizontal="center" vertical="center"/>
    </xf>
    <xf numFmtId="14" fontId="48" fillId="4" borderId="14" xfId="1" applyNumberFormat="1" applyFont="1" applyFill="1" applyBorder="1" applyAlignment="1">
      <alignment horizontal="center" vertical="center"/>
    </xf>
    <xf numFmtId="0" fontId="48" fillId="4" borderId="2" xfId="1" applyFont="1" applyFill="1" applyBorder="1" applyAlignment="1">
      <alignment horizontal="center" vertical="center"/>
    </xf>
    <xf numFmtId="0" fontId="49" fillId="24" borderId="43" xfId="0" applyFont="1" applyFill="1" applyBorder="1" applyAlignment="1">
      <alignment horizontal="center" vertical="center" wrapText="1"/>
    </xf>
    <xf numFmtId="0" fontId="49" fillId="24" borderId="5" xfId="0" applyFont="1" applyFill="1" applyBorder="1" applyAlignment="1">
      <alignment horizontal="center" vertical="center" wrapText="1"/>
    </xf>
    <xf numFmtId="0" fontId="49" fillId="24" borderId="44" xfId="0" applyFont="1" applyFill="1" applyBorder="1" applyAlignment="1">
      <alignment horizontal="center" vertical="center" wrapText="1"/>
    </xf>
    <xf numFmtId="0" fontId="49" fillId="24" borderId="25" xfId="0" applyFont="1" applyFill="1" applyBorder="1" applyAlignment="1">
      <alignment horizontal="center" vertical="center" wrapText="1"/>
    </xf>
    <xf numFmtId="0" fontId="48" fillId="5" borderId="50" xfId="0" applyFont="1" applyFill="1" applyBorder="1" applyAlignment="1">
      <alignment horizontal="center" vertical="center" textRotation="90" wrapText="1"/>
    </xf>
    <xf numFmtId="0" fontId="48" fillId="5" borderId="44" xfId="0" applyFont="1" applyFill="1" applyBorder="1" applyAlignment="1">
      <alignment horizontal="center" vertical="center" textRotation="90" wrapText="1"/>
    </xf>
    <xf numFmtId="0" fontId="49" fillId="24" borderId="14" xfId="0" applyFont="1" applyFill="1" applyBorder="1" applyAlignment="1">
      <alignment horizontal="center" vertical="center" wrapText="1"/>
    </xf>
    <xf numFmtId="0" fontId="49" fillId="24" borderId="2" xfId="0" applyFont="1" applyFill="1" applyBorder="1" applyAlignment="1">
      <alignment horizontal="center" vertical="center" wrapText="1"/>
    </xf>
    <xf numFmtId="0" fontId="49" fillId="24" borderId="24" xfId="0" applyFont="1" applyFill="1" applyBorder="1" applyAlignment="1">
      <alignment horizontal="center" vertical="center" wrapText="1"/>
    </xf>
    <xf numFmtId="0" fontId="49" fillId="24" borderId="14" xfId="3" applyFont="1" applyFill="1" applyBorder="1" applyAlignment="1">
      <alignment horizontal="center" vertical="center" wrapText="1"/>
    </xf>
    <xf numFmtId="0" fontId="49" fillId="24" borderId="2" xfId="3" applyFont="1" applyFill="1" applyBorder="1" applyAlignment="1">
      <alignment horizontal="center" vertical="center" wrapText="1"/>
    </xf>
    <xf numFmtId="0" fontId="25" fillId="37"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5" fillId="22" borderId="1" xfId="0" applyFont="1" applyFill="1" applyBorder="1" applyAlignment="1">
      <alignment horizontal="center" vertical="center" wrapText="1"/>
    </xf>
    <xf numFmtId="0" fontId="25" fillId="22" borderId="1" xfId="0" applyFont="1" applyFill="1" applyBorder="1" applyAlignment="1">
      <alignment horizontal="center" vertical="center" textRotation="90"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textRotation="90" wrapText="1"/>
    </xf>
    <xf numFmtId="0" fontId="16" fillId="0" borderId="1" xfId="0" applyFont="1" applyBorder="1" applyAlignment="1">
      <alignment vertical="center" wrapText="1"/>
    </xf>
    <xf numFmtId="0" fontId="61" fillId="6" borderId="15" xfId="0" applyFont="1" applyFill="1" applyBorder="1" applyAlignment="1">
      <alignment horizontal="center" vertical="center" wrapText="1"/>
    </xf>
    <xf numFmtId="0" fontId="61" fillId="6" borderId="2"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10" borderId="1" xfId="0" applyFont="1" applyFill="1" applyBorder="1" applyAlignment="1">
      <alignment horizontal="center" vertical="center" textRotation="90" wrapText="1"/>
    </xf>
    <xf numFmtId="0" fontId="25" fillId="38" borderId="1" xfId="0" applyFont="1" applyFill="1" applyBorder="1" applyAlignment="1">
      <alignment horizontal="center" vertical="center" wrapText="1"/>
    </xf>
    <xf numFmtId="0" fontId="25" fillId="38" borderId="1" xfId="0" applyFont="1" applyFill="1" applyBorder="1" applyAlignment="1">
      <alignment horizontal="center" vertical="center" textRotation="90" wrapText="1"/>
    </xf>
    <xf numFmtId="0" fontId="9" fillId="2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26" borderId="0" xfId="0" applyFont="1" applyFill="1" applyAlignment="1">
      <alignment horizontal="center" vertical="center" wrapText="1"/>
    </xf>
    <xf numFmtId="0" fontId="34" fillId="29"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22" fillId="16" borderId="35" xfId="0" applyFont="1" applyFill="1" applyBorder="1" applyAlignment="1">
      <alignment horizontal="center" vertical="center" wrapText="1"/>
    </xf>
    <xf numFmtId="0" fontId="22" fillId="16" borderId="37" xfId="0" applyFont="1" applyFill="1" applyBorder="1" applyAlignment="1">
      <alignment horizontal="center" vertical="center" wrapText="1"/>
    </xf>
    <xf numFmtId="0" fontId="16" fillId="0" borderId="39"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15" borderId="39" xfId="0" applyFont="1" applyFill="1" applyBorder="1" applyAlignment="1">
      <alignment horizontal="center" vertical="center" wrapText="1"/>
    </xf>
    <xf numFmtId="0" fontId="22" fillId="15" borderId="35" xfId="0"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58" fillId="4" borderId="41" xfId="0" applyFont="1" applyFill="1" applyBorder="1" applyAlignment="1">
      <alignment horizontal="center" vertical="center" wrapText="1"/>
    </xf>
    <xf numFmtId="0" fontId="58" fillId="4" borderId="0" xfId="0" applyFont="1" applyFill="1" applyBorder="1" applyAlignment="1">
      <alignment horizontal="center" vertical="center" wrapText="1"/>
    </xf>
    <xf numFmtId="0" fontId="58" fillId="4" borderId="16" xfId="0" applyFont="1" applyFill="1" applyBorder="1" applyAlignment="1">
      <alignment horizontal="center" vertical="center" wrapText="1"/>
    </xf>
    <xf numFmtId="0" fontId="59" fillId="2" borderId="1" xfId="0" applyFont="1" applyFill="1" applyBorder="1" applyAlignment="1">
      <alignment horizontal="center" vertical="center" wrapText="1"/>
    </xf>
    <xf numFmtId="0" fontId="59" fillId="16" borderId="1" xfId="0" applyFont="1" applyFill="1" applyBorder="1" applyAlignment="1">
      <alignment horizontal="center" vertical="center" wrapText="1"/>
    </xf>
    <xf numFmtId="0" fontId="55" fillId="4" borderId="41" xfId="0" applyFont="1" applyFill="1" applyBorder="1" applyAlignment="1">
      <alignment horizontal="center" vertical="center" wrapText="1"/>
    </xf>
    <xf numFmtId="0" fontId="55" fillId="4" borderId="0" xfId="0" applyFont="1" applyFill="1" applyBorder="1" applyAlignment="1">
      <alignment horizontal="center" vertical="center" wrapText="1"/>
    </xf>
    <xf numFmtId="0" fontId="55" fillId="4" borderId="16" xfId="0" applyFont="1" applyFill="1" applyBorder="1" applyAlignment="1">
      <alignment horizontal="center" vertical="center" wrapText="1"/>
    </xf>
    <xf numFmtId="0" fontId="54" fillId="36" borderId="53" xfId="0" applyFont="1" applyFill="1" applyBorder="1" applyAlignment="1">
      <alignment horizontal="center" vertical="center" wrapText="1"/>
    </xf>
    <xf numFmtId="0" fontId="54" fillId="36" borderId="16" xfId="0" applyFont="1" applyFill="1" applyBorder="1" applyAlignment="1">
      <alignment horizontal="center" vertical="center" wrapText="1"/>
    </xf>
    <xf numFmtId="0" fontId="59" fillId="10" borderId="1" xfId="0" applyFont="1" applyFill="1" applyBorder="1" applyAlignment="1">
      <alignment horizontal="center" vertical="center" wrapText="1"/>
    </xf>
    <xf numFmtId="0" fontId="55" fillId="4" borderId="15" xfId="0" applyFont="1" applyFill="1" applyBorder="1" applyAlignment="1">
      <alignment horizontal="center" vertical="center" wrapText="1"/>
    </xf>
    <xf numFmtId="0" fontId="59" fillId="9" borderId="1" xfId="0" applyFont="1" applyFill="1" applyBorder="1" applyAlignment="1">
      <alignment horizontal="center" vertical="center" wrapText="1"/>
    </xf>
    <xf numFmtId="0" fontId="59" fillId="15"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6" fillId="18" borderId="29" xfId="0" applyFont="1" applyFill="1" applyBorder="1" applyAlignment="1">
      <alignment horizontal="center" vertical="center" wrapText="1"/>
    </xf>
    <xf numFmtId="0" fontId="26" fillId="18" borderId="28" xfId="0" applyFont="1" applyFill="1" applyBorder="1" applyAlignment="1">
      <alignment horizontal="center" vertical="center" wrapText="1"/>
    </xf>
    <xf numFmtId="0" fontId="26" fillId="18" borderId="27" xfId="0" applyFont="1" applyFill="1" applyBorder="1" applyAlignment="1">
      <alignment horizontal="center" vertical="center" wrapText="1"/>
    </xf>
    <xf numFmtId="0" fontId="28" fillId="18" borderId="8"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26" xfId="0" applyFont="1" applyFill="1" applyBorder="1" applyAlignment="1">
      <alignment horizontal="center" vertical="center" wrapText="1"/>
    </xf>
    <xf numFmtId="0" fontId="9" fillId="0" borderId="9" xfId="0" applyFont="1" applyBorder="1" applyAlignment="1">
      <alignment horizontal="left" vertical="center" wrapText="1"/>
    </xf>
    <xf numFmtId="0" fontId="31" fillId="18" borderId="8" xfId="0" applyFont="1" applyFill="1" applyBorder="1" applyAlignment="1">
      <alignment horizontal="center" vertical="center" wrapText="1"/>
    </xf>
    <xf numFmtId="0" fontId="31" fillId="18" borderId="9" xfId="0" applyFont="1" applyFill="1" applyBorder="1" applyAlignment="1">
      <alignment horizontal="center" vertical="center" wrapText="1"/>
    </xf>
    <xf numFmtId="0" fontId="31"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19"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37"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7" fillId="18" borderId="21" xfId="0" applyFont="1" applyFill="1" applyBorder="1" applyAlignment="1">
      <alignment horizontal="center" vertical="center" wrapText="1"/>
    </xf>
    <xf numFmtId="0" fontId="27" fillId="18" borderId="20" xfId="0" applyFont="1" applyFill="1" applyBorder="1" applyAlignment="1">
      <alignment horizontal="center" vertical="center" wrapText="1"/>
    </xf>
    <xf numFmtId="0" fontId="27"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48" fillId="0" borderId="1" xfId="0" applyNumberFormat="1" applyFont="1" applyBorder="1" applyAlignment="1">
      <alignment horizontal="center" vertical="center" wrapText="1"/>
    </xf>
  </cellXfs>
  <cellStyles count="4">
    <cellStyle name="Normal" xfId="0" builtinId="0"/>
    <cellStyle name="Normal 2" xfId="1" xr:uid="{7C4FD659-D8BD-47B1-9B51-09A7350A7457}"/>
    <cellStyle name="Normal_Mapa de riesgos nuevo IST_GESTION ultimo" xfId="3" xr:uid="{4920C12E-BE8A-46B4-8199-56FA9DA035B4}"/>
    <cellStyle name="Salida 2" xfId="2" xr:uid="{16F59F74-F590-4F93-9A5D-8316189732DB}"/>
  </cellStyles>
  <dxfs count="2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9900"/>
      <color rgb="FFDDDDDD"/>
      <color rgb="FFFFCCFF"/>
      <color rgb="FFFF5050"/>
      <color rgb="FFFF3300"/>
      <color rgb="FF6600CC"/>
      <color rgb="FFFFFFCC"/>
      <color rgb="FFFFFF99"/>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789608" y="156883"/>
          <a:ext cx="3157392"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depbta-my.sharepoint.com/personal/aoliveros_dadep_gov_co/Documents/DADEP%20Alexander/Administraci&#243;n%20de%20Riesgos%20DADEP%202021/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oliveros\Downloads\mapa_de_riesgos_institucionales_dadep_2021_-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ECE8-2331-49A7-82EE-73576EC70716}">
  <dimension ref="A1:J51"/>
  <sheetViews>
    <sheetView showGridLines="0" zoomScale="55" zoomScaleNormal="55" zoomScaleSheetLayoutView="85" workbookViewId="0">
      <pane ySplit="3" topLeftCell="A4" activePane="bottomLeft" state="frozenSplit"/>
      <selection pane="bottomLeft" activeCell="D16" sqref="D16:J16"/>
    </sheetView>
  </sheetViews>
  <sheetFormatPr baseColWidth="10" defaultColWidth="10.81640625" defaultRowHeight="14.5" x14ac:dyDescent="0.35"/>
  <cols>
    <col min="1" max="1" width="10.81640625" style="139"/>
    <col min="2" max="2" width="10.81640625" style="5"/>
    <col min="3" max="3" width="16.1796875" style="5" customWidth="1"/>
    <col min="4" max="9" width="10.81640625" style="5"/>
    <col min="10" max="10" width="25.54296875" style="5" customWidth="1"/>
    <col min="11" max="16384" width="10.81640625" style="5"/>
  </cols>
  <sheetData>
    <row r="1" spans="1:10" s="6" customFormat="1" ht="55" customHeight="1" x14ac:dyDescent="0.35">
      <c r="A1" s="207"/>
      <c r="B1" s="207"/>
      <c r="C1" s="207"/>
      <c r="D1" s="207"/>
      <c r="E1" s="207"/>
      <c r="F1" s="207"/>
      <c r="G1" s="207"/>
      <c r="H1" s="207"/>
      <c r="I1" s="207"/>
      <c r="J1" s="207"/>
    </row>
    <row r="2" spans="1:10" s="6" customFormat="1" ht="30" customHeight="1" x14ac:dyDescent="0.35">
      <c r="A2" s="207"/>
      <c r="B2" s="207"/>
      <c r="C2" s="207"/>
      <c r="D2" s="207"/>
      <c r="E2" s="207"/>
      <c r="F2" s="207"/>
      <c r="G2" s="207"/>
      <c r="H2" s="207"/>
      <c r="I2" s="207"/>
      <c r="J2" s="207"/>
    </row>
    <row r="3" spans="1:10" ht="19.5" customHeight="1" x14ac:dyDescent="0.35">
      <c r="A3" s="208" t="s">
        <v>31</v>
      </c>
      <c r="B3" s="208"/>
      <c r="C3" s="208"/>
      <c r="D3" s="208" t="s">
        <v>32</v>
      </c>
      <c r="E3" s="208"/>
      <c r="F3" s="208"/>
      <c r="G3" s="208"/>
      <c r="H3" s="208"/>
      <c r="I3" s="208"/>
      <c r="J3" s="208"/>
    </row>
    <row r="4" spans="1:10" x14ac:dyDescent="0.35">
      <c r="A4" s="233" t="s">
        <v>1203</v>
      </c>
      <c r="B4" s="233"/>
      <c r="C4" s="233"/>
      <c r="D4" s="233"/>
      <c r="E4" s="233"/>
      <c r="F4" s="233"/>
      <c r="G4" s="233"/>
      <c r="H4" s="233"/>
      <c r="I4" s="233"/>
      <c r="J4" s="233"/>
    </row>
    <row r="5" spans="1:10" s="4" customFormat="1" ht="43.5" customHeight="1" x14ac:dyDescent="0.35">
      <c r="A5" s="209" t="s">
        <v>1204</v>
      </c>
      <c r="B5" s="209"/>
      <c r="C5" s="209"/>
      <c r="D5" s="210" t="s">
        <v>1205</v>
      </c>
      <c r="E5" s="210"/>
      <c r="F5" s="210"/>
      <c r="G5" s="210"/>
      <c r="H5" s="210"/>
      <c r="I5" s="210"/>
      <c r="J5" s="210"/>
    </row>
    <row r="6" spans="1:10" x14ac:dyDescent="0.35">
      <c r="A6" s="204" t="s">
        <v>33</v>
      </c>
      <c r="B6" s="205"/>
      <c r="C6" s="205"/>
      <c r="D6" s="205"/>
      <c r="E6" s="205"/>
      <c r="F6" s="205"/>
      <c r="G6" s="205"/>
      <c r="H6" s="205"/>
      <c r="I6" s="205"/>
      <c r="J6" s="206"/>
    </row>
    <row r="7" spans="1:10" s="4" customFormat="1" ht="43.5" customHeight="1" x14ac:dyDescent="0.35">
      <c r="A7" s="209" t="s">
        <v>204</v>
      </c>
      <c r="B7" s="209"/>
      <c r="C7" s="209"/>
      <c r="D7" s="210" t="s">
        <v>270</v>
      </c>
      <c r="E7" s="210"/>
      <c r="F7" s="210"/>
      <c r="G7" s="210"/>
      <c r="H7" s="210"/>
      <c r="I7" s="210"/>
      <c r="J7" s="210"/>
    </row>
    <row r="8" spans="1:10" s="4" customFormat="1" x14ac:dyDescent="0.35">
      <c r="A8" s="211" t="s">
        <v>206</v>
      </c>
      <c r="B8" s="212"/>
      <c r="C8" s="213"/>
      <c r="D8" s="210" t="s">
        <v>271</v>
      </c>
      <c r="E8" s="210"/>
      <c r="F8" s="210"/>
      <c r="G8" s="210"/>
      <c r="H8" s="210"/>
      <c r="I8" s="210"/>
      <c r="J8" s="210"/>
    </row>
    <row r="9" spans="1:10" s="4" customFormat="1" x14ac:dyDescent="0.35">
      <c r="A9" s="211" t="s">
        <v>207</v>
      </c>
      <c r="B9" s="212"/>
      <c r="C9" s="213"/>
      <c r="D9" s="210" t="s">
        <v>272</v>
      </c>
      <c r="E9" s="210"/>
      <c r="F9" s="210"/>
      <c r="G9" s="210"/>
      <c r="H9" s="210"/>
      <c r="I9" s="210"/>
      <c r="J9" s="210"/>
    </row>
    <row r="10" spans="1:10" x14ac:dyDescent="0.35">
      <c r="A10" s="204" t="s">
        <v>547</v>
      </c>
      <c r="B10" s="205"/>
      <c r="C10" s="205"/>
      <c r="D10" s="205"/>
      <c r="E10" s="205"/>
      <c r="F10" s="205"/>
      <c r="G10" s="205"/>
      <c r="H10" s="205"/>
      <c r="I10" s="205"/>
      <c r="J10" s="206"/>
    </row>
    <row r="11" spans="1:10" s="4" customFormat="1" x14ac:dyDescent="0.35">
      <c r="A11" s="209" t="s">
        <v>34</v>
      </c>
      <c r="B11" s="209"/>
      <c r="C11" s="209"/>
      <c r="D11" s="210" t="s">
        <v>273</v>
      </c>
      <c r="E11" s="210"/>
      <c r="F11" s="210"/>
      <c r="G11" s="210"/>
      <c r="H11" s="210"/>
      <c r="I11" s="210"/>
      <c r="J11" s="210"/>
    </row>
    <row r="12" spans="1:10" s="4" customFormat="1" x14ac:dyDescent="0.35">
      <c r="A12" s="209" t="s">
        <v>35</v>
      </c>
      <c r="B12" s="209"/>
      <c r="C12" s="209"/>
      <c r="D12" s="210" t="s">
        <v>274</v>
      </c>
      <c r="E12" s="210"/>
      <c r="F12" s="210"/>
      <c r="G12" s="210"/>
      <c r="H12" s="210"/>
      <c r="I12" s="210"/>
      <c r="J12" s="210"/>
    </row>
    <row r="13" spans="1:10" s="4" customFormat="1" x14ac:dyDescent="0.35">
      <c r="A13" s="209" t="s">
        <v>0</v>
      </c>
      <c r="B13" s="209"/>
      <c r="C13" s="209"/>
      <c r="D13" s="210" t="s">
        <v>275</v>
      </c>
      <c r="E13" s="210"/>
      <c r="F13" s="210"/>
      <c r="G13" s="210"/>
      <c r="H13" s="210"/>
      <c r="I13" s="210"/>
      <c r="J13" s="210"/>
    </row>
    <row r="14" spans="1:10" s="4" customFormat="1" x14ac:dyDescent="0.35">
      <c r="A14" s="209" t="s">
        <v>36</v>
      </c>
      <c r="B14" s="209"/>
      <c r="C14" s="209"/>
      <c r="D14" s="210" t="s">
        <v>276</v>
      </c>
      <c r="E14" s="210"/>
      <c r="F14" s="210"/>
      <c r="G14" s="210"/>
      <c r="H14" s="210"/>
      <c r="I14" s="210"/>
      <c r="J14" s="210"/>
    </row>
    <row r="15" spans="1:10" s="4" customFormat="1" x14ac:dyDescent="0.35">
      <c r="A15" s="209" t="s">
        <v>42</v>
      </c>
      <c r="B15" s="209"/>
      <c r="C15" s="209"/>
      <c r="D15" s="210" t="s">
        <v>398</v>
      </c>
      <c r="E15" s="210"/>
      <c r="F15" s="210"/>
      <c r="G15" s="210"/>
      <c r="H15" s="210"/>
      <c r="I15" s="210"/>
      <c r="J15" s="210"/>
    </row>
    <row r="16" spans="1:10" s="4" customFormat="1" ht="140.5" customHeight="1" x14ac:dyDescent="0.35">
      <c r="A16" s="209" t="s">
        <v>361</v>
      </c>
      <c r="B16" s="209"/>
      <c r="C16" s="209"/>
      <c r="D16" s="210" t="s">
        <v>399</v>
      </c>
      <c r="E16" s="210"/>
      <c r="F16" s="210"/>
      <c r="G16" s="210"/>
      <c r="H16" s="210"/>
      <c r="I16" s="210"/>
      <c r="J16" s="210"/>
    </row>
    <row r="17" spans="1:10" s="4" customFormat="1" ht="61" customHeight="1" x14ac:dyDescent="0.35">
      <c r="A17" s="209" t="s">
        <v>38</v>
      </c>
      <c r="B17" s="209"/>
      <c r="C17" s="209"/>
      <c r="D17" s="210" t="s">
        <v>211</v>
      </c>
      <c r="E17" s="210"/>
      <c r="F17" s="210"/>
      <c r="G17" s="210"/>
      <c r="H17" s="210"/>
      <c r="I17" s="210"/>
      <c r="J17" s="210"/>
    </row>
    <row r="18" spans="1:10" s="4" customFormat="1" ht="149.5" customHeight="1" x14ac:dyDescent="0.35">
      <c r="A18" s="221" t="s">
        <v>250</v>
      </c>
      <c r="B18" s="211" t="s">
        <v>37</v>
      </c>
      <c r="C18" s="213"/>
      <c r="D18" s="210" t="s">
        <v>222</v>
      </c>
      <c r="E18" s="210"/>
      <c r="F18" s="210"/>
      <c r="G18" s="210"/>
      <c r="H18" s="210"/>
      <c r="I18" s="210"/>
      <c r="J18" s="210"/>
    </row>
    <row r="19" spans="1:10" s="4" customFormat="1" ht="74.25" customHeight="1" x14ac:dyDescent="0.35">
      <c r="A19" s="221"/>
      <c r="B19" s="211" t="s">
        <v>225</v>
      </c>
      <c r="C19" s="213"/>
      <c r="D19" s="234" t="s">
        <v>277</v>
      </c>
      <c r="E19" s="234"/>
      <c r="F19" s="234"/>
      <c r="G19" s="234"/>
      <c r="H19" s="234"/>
      <c r="I19" s="234"/>
      <c r="J19" s="234"/>
    </row>
    <row r="20" spans="1:10" s="4" customFormat="1" ht="67" customHeight="1" x14ac:dyDescent="0.35">
      <c r="A20" s="221"/>
      <c r="B20" s="211" t="s">
        <v>224</v>
      </c>
      <c r="C20" s="213"/>
      <c r="D20" s="234" t="s">
        <v>247</v>
      </c>
      <c r="E20" s="234"/>
      <c r="F20" s="234"/>
      <c r="G20" s="234"/>
      <c r="H20" s="234"/>
      <c r="I20" s="234"/>
      <c r="J20" s="234"/>
    </row>
    <row r="21" spans="1:10" s="4" customFormat="1" ht="166.5" customHeight="1" x14ac:dyDescent="0.35">
      <c r="A21" s="221"/>
      <c r="B21" s="211" t="s">
        <v>231</v>
      </c>
      <c r="C21" s="213"/>
      <c r="D21" s="234" t="s">
        <v>248</v>
      </c>
      <c r="E21" s="234"/>
      <c r="F21" s="234"/>
      <c r="G21" s="234"/>
      <c r="H21" s="234"/>
      <c r="I21" s="234"/>
      <c r="J21" s="234"/>
    </row>
    <row r="22" spans="1:10" x14ac:dyDescent="0.35">
      <c r="A22" s="204" t="s">
        <v>546</v>
      </c>
      <c r="B22" s="205"/>
      <c r="C22" s="205"/>
      <c r="D22" s="205"/>
      <c r="E22" s="205"/>
      <c r="F22" s="205"/>
      <c r="G22" s="205"/>
      <c r="H22" s="205"/>
      <c r="I22" s="205"/>
      <c r="J22" s="206"/>
    </row>
    <row r="23" spans="1:10" s="4" customFormat="1" ht="75" customHeight="1" x14ac:dyDescent="0.35">
      <c r="A23" s="219" t="s">
        <v>548</v>
      </c>
      <c r="B23" s="211" t="s">
        <v>232</v>
      </c>
      <c r="C23" s="213"/>
      <c r="D23" s="210" t="s">
        <v>262</v>
      </c>
      <c r="E23" s="210"/>
      <c r="F23" s="210"/>
      <c r="G23" s="210"/>
      <c r="H23" s="210"/>
      <c r="I23" s="210"/>
      <c r="J23" s="210"/>
    </row>
    <row r="24" spans="1:10" s="4" customFormat="1" ht="75" customHeight="1" x14ac:dyDescent="0.35">
      <c r="A24" s="220"/>
      <c r="B24" s="211" t="s">
        <v>43</v>
      </c>
      <c r="C24" s="213"/>
      <c r="D24" s="210" t="s">
        <v>278</v>
      </c>
      <c r="E24" s="210"/>
      <c r="F24" s="210"/>
      <c r="G24" s="210"/>
      <c r="H24" s="210"/>
      <c r="I24" s="210"/>
      <c r="J24" s="210"/>
    </row>
    <row r="25" spans="1:10" s="4" customFormat="1" ht="104.5" customHeight="1" x14ac:dyDescent="0.35">
      <c r="A25" s="220"/>
      <c r="B25" s="215" t="s">
        <v>208</v>
      </c>
      <c r="C25" s="16" t="s">
        <v>1</v>
      </c>
      <c r="D25" s="210" t="s">
        <v>263</v>
      </c>
      <c r="E25" s="210"/>
      <c r="F25" s="210"/>
      <c r="G25" s="210"/>
      <c r="H25" s="210"/>
      <c r="I25" s="210"/>
      <c r="J25" s="210"/>
    </row>
    <row r="26" spans="1:10" s="4" customFormat="1" ht="132.65" customHeight="1" x14ac:dyDescent="0.35">
      <c r="A26" s="220"/>
      <c r="B26" s="215"/>
      <c r="C26" s="16" t="s">
        <v>2</v>
      </c>
      <c r="D26" s="210" t="s">
        <v>264</v>
      </c>
      <c r="E26" s="210"/>
      <c r="F26" s="210"/>
      <c r="G26" s="210"/>
      <c r="H26" s="210"/>
      <c r="I26" s="210"/>
      <c r="J26" s="210"/>
    </row>
    <row r="27" spans="1:10" s="4" customFormat="1" ht="89.5" customHeight="1" x14ac:dyDescent="0.35">
      <c r="A27" s="220"/>
      <c r="B27" s="215"/>
      <c r="C27" s="16" t="s">
        <v>3</v>
      </c>
      <c r="D27" s="210" t="s">
        <v>234</v>
      </c>
      <c r="E27" s="210"/>
      <c r="F27" s="210"/>
      <c r="G27" s="210"/>
      <c r="H27" s="210"/>
      <c r="I27" s="210"/>
      <c r="J27" s="210"/>
    </row>
    <row r="28" spans="1:10" s="4" customFormat="1" ht="43.5" customHeight="1" x14ac:dyDescent="0.35">
      <c r="A28" s="221" t="s">
        <v>549</v>
      </c>
      <c r="B28" s="214" t="s">
        <v>7</v>
      </c>
      <c r="C28" s="10" t="s">
        <v>4</v>
      </c>
      <c r="D28" s="210" t="s">
        <v>235</v>
      </c>
      <c r="E28" s="210"/>
      <c r="F28" s="210"/>
      <c r="G28" s="210"/>
      <c r="H28" s="210"/>
      <c r="I28" s="210"/>
      <c r="J28" s="210"/>
    </row>
    <row r="29" spans="1:10" s="4" customFormat="1" ht="121.5" customHeight="1" x14ac:dyDescent="0.35">
      <c r="A29" s="221"/>
      <c r="B29" s="214"/>
      <c r="C29" s="10" t="s">
        <v>5</v>
      </c>
      <c r="D29" s="210" t="s">
        <v>392</v>
      </c>
      <c r="E29" s="210"/>
      <c r="F29" s="210"/>
      <c r="G29" s="210"/>
      <c r="H29" s="210"/>
      <c r="I29" s="210"/>
      <c r="J29" s="210"/>
    </row>
    <row r="30" spans="1:10" s="4" customFormat="1" ht="29" x14ac:dyDescent="0.35">
      <c r="A30" s="221"/>
      <c r="B30" s="214"/>
      <c r="C30" s="10" t="s">
        <v>445</v>
      </c>
      <c r="D30" s="231" t="s">
        <v>552</v>
      </c>
      <c r="E30" s="231"/>
      <c r="F30" s="231"/>
      <c r="G30" s="231"/>
      <c r="H30" s="231"/>
      <c r="I30" s="231"/>
      <c r="J30" s="231"/>
    </row>
    <row r="31" spans="1:10" s="4" customFormat="1" ht="109.5" customHeight="1" x14ac:dyDescent="0.35">
      <c r="A31" s="221"/>
      <c r="B31" s="214" t="s">
        <v>29</v>
      </c>
      <c r="C31" s="10" t="s">
        <v>1</v>
      </c>
      <c r="D31" s="210" t="s">
        <v>265</v>
      </c>
      <c r="E31" s="210"/>
      <c r="F31" s="210"/>
      <c r="G31" s="210"/>
      <c r="H31" s="210"/>
      <c r="I31" s="210"/>
      <c r="J31" s="210"/>
    </row>
    <row r="32" spans="1:10" s="4" customFormat="1" ht="107.15" customHeight="1" x14ac:dyDescent="0.35">
      <c r="A32" s="221"/>
      <c r="B32" s="214"/>
      <c r="C32" s="10" t="s">
        <v>2</v>
      </c>
      <c r="D32" s="210" t="s">
        <v>266</v>
      </c>
      <c r="E32" s="210"/>
      <c r="F32" s="210"/>
      <c r="G32" s="210"/>
      <c r="H32" s="210"/>
      <c r="I32" s="210"/>
      <c r="J32" s="210"/>
    </row>
    <row r="33" spans="1:10" s="4" customFormat="1" ht="94" customHeight="1" x14ac:dyDescent="0.35">
      <c r="A33" s="221"/>
      <c r="B33" s="214"/>
      <c r="C33" s="10" t="s">
        <v>3</v>
      </c>
      <c r="D33" s="210" t="s">
        <v>254</v>
      </c>
      <c r="E33" s="210"/>
      <c r="F33" s="210"/>
      <c r="G33" s="210"/>
      <c r="H33" s="210"/>
      <c r="I33" s="210"/>
      <c r="J33" s="210"/>
    </row>
    <row r="34" spans="1:10" s="4" customFormat="1" ht="96" customHeight="1" x14ac:dyDescent="0.35">
      <c r="A34" s="221"/>
      <c r="B34" s="222" t="s">
        <v>40</v>
      </c>
      <c r="C34" s="214"/>
      <c r="D34" s="210" t="s">
        <v>258</v>
      </c>
      <c r="E34" s="210"/>
      <c r="F34" s="210"/>
      <c r="G34" s="210"/>
      <c r="H34" s="210"/>
      <c r="I34" s="210"/>
      <c r="J34" s="210"/>
    </row>
    <row r="35" spans="1:10" x14ac:dyDescent="0.35">
      <c r="A35" s="216" t="s">
        <v>26</v>
      </c>
      <c r="B35" s="217"/>
      <c r="C35" s="217"/>
      <c r="D35" s="217"/>
      <c r="E35" s="217"/>
      <c r="F35" s="217"/>
      <c r="G35" s="217"/>
      <c r="H35" s="217"/>
      <c r="I35" s="217"/>
      <c r="J35" s="218"/>
    </row>
    <row r="36" spans="1:10" s="4" customFormat="1" ht="58" customHeight="1" x14ac:dyDescent="0.35">
      <c r="A36" s="223" t="s">
        <v>239</v>
      </c>
      <c r="B36" s="223" t="s">
        <v>41</v>
      </c>
      <c r="C36" s="223"/>
      <c r="D36" s="210" t="s">
        <v>238</v>
      </c>
      <c r="E36" s="210"/>
      <c r="F36" s="210"/>
      <c r="G36" s="210"/>
      <c r="H36" s="210"/>
      <c r="I36" s="210"/>
      <c r="J36" s="210"/>
    </row>
    <row r="37" spans="1:10" s="4" customFormat="1" ht="32.15" customHeight="1" x14ac:dyDescent="0.35">
      <c r="A37" s="223"/>
      <c r="B37" s="223" t="s">
        <v>21</v>
      </c>
      <c r="C37" s="223"/>
      <c r="D37" s="210" t="s">
        <v>311</v>
      </c>
      <c r="E37" s="210"/>
      <c r="F37" s="210"/>
      <c r="G37" s="210"/>
      <c r="H37" s="210"/>
      <c r="I37" s="210"/>
      <c r="J37" s="210"/>
    </row>
    <row r="38" spans="1:10" s="4" customFormat="1" ht="19.5" customHeight="1" x14ac:dyDescent="0.35">
      <c r="A38" s="223"/>
      <c r="B38" s="223" t="s">
        <v>257</v>
      </c>
      <c r="C38" s="223"/>
      <c r="D38" s="210" t="s">
        <v>310</v>
      </c>
      <c r="E38" s="210"/>
      <c r="F38" s="210"/>
      <c r="G38" s="210"/>
      <c r="H38" s="210"/>
      <c r="I38" s="210"/>
      <c r="J38" s="210"/>
    </row>
    <row r="39" spans="1:10" s="4" customFormat="1" ht="14.5" customHeight="1" x14ac:dyDescent="0.35">
      <c r="A39" s="232" t="s">
        <v>550</v>
      </c>
      <c r="B39" s="224" t="s">
        <v>363</v>
      </c>
      <c r="C39" s="224"/>
      <c r="D39" s="210" t="s">
        <v>259</v>
      </c>
      <c r="E39" s="210"/>
      <c r="F39" s="210"/>
      <c r="G39" s="210"/>
      <c r="H39" s="210"/>
      <c r="I39" s="210"/>
      <c r="J39" s="210"/>
    </row>
    <row r="40" spans="1:10" s="4" customFormat="1" ht="30.75" customHeight="1" x14ac:dyDescent="0.35">
      <c r="A40" s="232"/>
      <c r="B40" s="224" t="s">
        <v>209</v>
      </c>
      <c r="C40" s="224"/>
      <c r="D40" s="210" t="s">
        <v>240</v>
      </c>
      <c r="E40" s="210"/>
      <c r="F40" s="210"/>
      <c r="G40" s="210"/>
      <c r="H40" s="210"/>
      <c r="I40" s="210"/>
      <c r="J40" s="210"/>
    </row>
    <row r="41" spans="1:10" s="4" customFormat="1" ht="30.75" customHeight="1" x14ac:dyDescent="0.35">
      <c r="A41" s="232"/>
      <c r="B41" s="224" t="s">
        <v>210</v>
      </c>
      <c r="C41" s="224"/>
      <c r="D41" s="210" t="s">
        <v>241</v>
      </c>
      <c r="E41" s="210"/>
      <c r="F41" s="210"/>
      <c r="G41" s="210"/>
      <c r="H41" s="210"/>
      <c r="I41" s="210"/>
      <c r="J41" s="210"/>
    </row>
    <row r="42" spans="1:10" s="4" customFormat="1" ht="30" customHeight="1" x14ac:dyDescent="0.35">
      <c r="A42" s="224" t="s">
        <v>551</v>
      </c>
      <c r="B42" s="224"/>
      <c r="C42" s="224"/>
      <c r="D42" s="210" t="s">
        <v>553</v>
      </c>
      <c r="E42" s="210"/>
      <c r="F42" s="210"/>
      <c r="G42" s="210"/>
      <c r="H42" s="210"/>
      <c r="I42" s="210"/>
      <c r="J42" s="210"/>
    </row>
    <row r="43" spans="1:10" s="4" customFormat="1" ht="30" customHeight="1" x14ac:dyDescent="0.35">
      <c r="A43" s="224" t="s">
        <v>39</v>
      </c>
      <c r="B43" s="224"/>
      <c r="C43" s="224"/>
      <c r="D43" s="210" t="s">
        <v>242</v>
      </c>
      <c r="E43" s="210"/>
      <c r="F43" s="210"/>
      <c r="G43" s="210"/>
      <c r="H43" s="210"/>
      <c r="I43" s="210"/>
      <c r="J43" s="210"/>
    </row>
    <row r="44" spans="1:10" x14ac:dyDescent="0.35">
      <c r="A44" s="225" t="s">
        <v>309</v>
      </c>
      <c r="B44" s="226"/>
      <c r="C44" s="226"/>
      <c r="D44" s="226"/>
      <c r="E44" s="226"/>
      <c r="F44" s="226"/>
      <c r="G44" s="226"/>
      <c r="H44" s="226"/>
      <c r="I44" s="226"/>
      <c r="J44" s="227"/>
    </row>
    <row r="45" spans="1:10" s="4" customFormat="1" ht="33" customHeight="1" x14ac:dyDescent="0.35">
      <c r="A45" s="228" t="s">
        <v>23</v>
      </c>
      <c r="B45" s="229"/>
      <c r="C45" s="230"/>
      <c r="D45" s="228" t="s">
        <v>243</v>
      </c>
      <c r="E45" s="229"/>
      <c r="F45" s="229"/>
      <c r="G45" s="229"/>
      <c r="H45" s="229"/>
      <c r="I45" s="229"/>
      <c r="J45" s="230"/>
    </row>
    <row r="46" spans="1:10" s="4" customFormat="1" ht="29.15" customHeight="1" x14ac:dyDescent="0.35">
      <c r="A46" s="209" t="s">
        <v>24</v>
      </c>
      <c r="B46" s="209"/>
      <c r="C46" s="209"/>
      <c r="D46" s="210" t="s">
        <v>260</v>
      </c>
      <c r="E46" s="210"/>
      <c r="F46" s="210"/>
      <c r="G46" s="210"/>
      <c r="H46" s="210"/>
      <c r="I46" s="210"/>
      <c r="J46" s="210"/>
    </row>
    <row r="47" spans="1:10" s="4" customFormat="1" x14ac:dyDescent="0.35">
      <c r="A47" s="209" t="s">
        <v>25</v>
      </c>
      <c r="B47" s="209"/>
      <c r="C47" s="209"/>
      <c r="D47" s="210" t="s">
        <v>244</v>
      </c>
      <c r="E47" s="210"/>
      <c r="F47" s="210"/>
      <c r="G47" s="210"/>
      <c r="H47" s="210"/>
      <c r="I47" s="210"/>
      <c r="J47" s="210"/>
    </row>
    <row r="48" spans="1:10" s="4" customFormat="1" ht="49.5" customHeight="1" x14ac:dyDescent="0.35">
      <c r="A48" s="209" t="s">
        <v>245</v>
      </c>
      <c r="B48" s="209"/>
      <c r="C48" s="209"/>
      <c r="D48" s="210" t="s">
        <v>246</v>
      </c>
      <c r="E48" s="210"/>
      <c r="F48" s="210"/>
      <c r="G48" s="210"/>
      <c r="H48" s="210"/>
      <c r="I48" s="210"/>
      <c r="J48" s="210"/>
    </row>
    <row r="49" spans="1:10" s="4" customFormat="1" x14ac:dyDescent="0.35">
      <c r="A49" s="223" t="s">
        <v>196</v>
      </c>
      <c r="B49" s="223" t="s">
        <v>197</v>
      </c>
      <c r="C49" s="223"/>
      <c r="D49" s="210" t="s">
        <v>269</v>
      </c>
      <c r="E49" s="210"/>
      <c r="F49" s="210"/>
      <c r="G49" s="210"/>
      <c r="H49" s="210"/>
      <c r="I49" s="210"/>
      <c r="J49" s="210"/>
    </row>
    <row r="50" spans="1:10" s="4" customFormat="1" x14ac:dyDescent="0.35">
      <c r="A50" s="223"/>
      <c r="B50" s="223" t="s">
        <v>199</v>
      </c>
      <c r="C50" s="223"/>
      <c r="D50" s="210" t="s">
        <v>261</v>
      </c>
      <c r="E50" s="210"/>
      <c r="F50" s="210"/>
      <c r="G50" s="210"/>
      <c r="H50" s="210"/>
      <c r="I50" s="210"/>
      <c r="J50" s="210"/>
    </row>
    <row r="51" spans="1:10" s="4" customFormat="1" x14ac:dyDescent="0.35">
      <c r="A51" s="223"/>
      <c r="B51" s="223" t="s">
        <v>198</v>
      </c>
      <c r="C51" s="223"/>
      <c r="D51" s="210" t="s">
        <v>253</v>
      </c>
      <c r="E51" s="210"/>
      <c r="F51" s="210"/>
      <c r="G51" s="210"/>
      <c r="H51" s="210"/>
      <c r="I51" s="210"/>
      <c r="J51" s="210"/>
    </row>
  </sheetData>
  <mergeCells count="93">
    <mergeCell ref="A5:C5"/>
    <mergeCell ref="D5:J5"/>
    <mergeCell ref="A4:J4"/>
    <mergeCell ref="A10:J10"/>
    <mergeCell ref="D24:J24"/>
    <mergeCell ref="D21:J21"/>
    <mergeCell ref="D19:J19"/>
    <mergeCell ref="D23:J23"/>
    <mergeCell ref="D15:J15"/>
    <mergeCell ref="A17:C17"/>
    <mergeCell ref="D17:J17"/>
    <mergeCell ref="D18:J18"/>
    <mergeCell ref="A15:C15"/>
    <mergeCell ref="A16:C16"/>
    <mergeCell ref="D16:J16"/>
    <mergeCell ref="D20:J20"/>
    <mergeCell ref="D43:J43"/>
    <mergeCell ref="B23:C23"/>
    <mergeCell ref="A12:C12"/>
    <mergeCell ref="D12:J12"/>
    <mergeCell ref="B39:C39"/>
    <mergeCell ref="A43:C43"/>
    <mergeCell ref="D40:J40"/>
    <mergeCell ref="D29:J29"/>
    <mergeCell ref="D30:J30"/>
    <mergeCell ref="D31:J31"/>
    <mergeCell ref="D32:J32"/>
    <mergeCell ref="D33:J33"/>
    <mergeCell ref="D34:J34"/>
    <mergeCell ref="A42:C42"/>
    <mergeCell ref="D42:J42"/>
    <mergeCell ref="A39:A41"/>
    <mergeCell ref="D51:J51"/>
    <mergeCell ref="A49:A51"/>
    <mergeCell ref="A48:C48"/>
    <mergeCell ref="D48:J48"/>
    <mergeCell ref="A44:J44"/>
    <mergeCell ref="A45:C45"/>
    <mergeCell ref="D45:J45"/>
    <mergeCell ref="A46:C46"/>
    <mergeCell ref="D46:J46"/>
    <mergeCell ref="A47:C47"/>
    <mergeCell ref="D47:J47"/>
    <mergeCell ref="D50:J50"/>
    <mergeCell ref="B49:C49"/>
    <mergeCell ref="B50:C50"/>
    <mergeCell ref="B51:C51"/>
    <mergeCell ref="D49:J49"/>
    <mergeCell ref="D41:J41"/>
    <mergeCell ref="D39:J39"/>
    <mergeCell ref="D37:J37"/>
    <mergeCell ref="D38:J38"/>
    <mergeCell ref="B37:C37"/>
    <mergeCell ref="B38:C38"/>
    <mergeCell ref="B40:C40"/>
    <mergeCell ref="B41:C41"/>
    <mergeCell ref="A22:J22"/>
    <mergeCell ref="A18:A21"/>
    <mergeCell ref="B18:C18"/>
    <mergeCell ref="B19:C19"/>
    <mergeCell ref="B20:C20"/>
    <mergeCell ref="B21:C21"/>
    <mergeCell ref="B24:C24"/>
    <mergeCell ref="D28:J28"/>
    <mergeCell ref="D36:J36"/>
    <mergeCell ref="B28:B30"/>
    <mergeCell ref="B31:B33"/>
    <mergeCell ref="D27:J27"/>
    <mergeCell ref="B25:B27"/>
    <mergeCell ref="D25:J25"/>
    <mergeCell ref="D26:J26"/>
    <mergeCell ref="A35:J35"/>
    <mergeCell ref="A23:A27"/>
    <mergeCell ref="A28:A34"/>
    <mergeCell ref="B34:C34"/>
    <mergeCell ref="A36:A38"/>
    <mergeCell ref="B36:C36"/>
    <mergeCell ref="A6:J6"/>
    <mergeCell ref="A1:J2"/>
    <mergeCell ref="A3:C3"/>
    <mergeCell ref="D3:J3"/>
    <mergeCell ref="A14:C14"/>
    <mergeCell ref="D14:J14"/>
    <mergeCell ref="A7:C7"/>
    <mergeCell ref="D7:J7"/>
    <mergeCell ref="A9:C9"/>
    <mergeCell ref="D9:J9"/>
    <mergeCell ref="A13:C13"/>
    <mergeCell ref="D13:J13"/>
    <mergeCell ref="A8:C8"/>
    <mergeCell ref="D8:J8"/>
    <mergeCell ref="A11:C11"/>
    <mergeCell ref="D11:J11"/>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22CE9-8CA7-4416-B604-5DB21237724A}">
  <sheetPr>
    <pageSetUpPr fitToPage="1"/>
  </sheetPr>
  <dimension ref="A1:G14"/>
  <sheetViews>
    <sheetView showGridLines="0" zoomScale="85" zoomScaleNormal="85" zoomScaleSheetLayoutView="70" workbookViewId="0">
      <selection activeCell="K4" sqref="K4"/>
    </sheetView>
  </sheetViews>
  <sheetFormatPr baseColWidth="10" defaultColWidth="11.453125" defaultRowHeight="14.5" x14ac:dyDescent="0.35"/>
  <cols>
    <col min="1" max="1" width="1.81640625" style="36" customWidth="1"/>
    <col min="2" max="2" width="17.453125" style="36" customWidth="1"/>
    <col min="3" max="7" width="16" style="36" customWidth="1"/>
    <col min="8" max="8" width="1.54296875" style="36" customWidth="1"/>
    <col min="9" max="9" width="2" style="36" customWidth="1"/>
    <col min="10" max="16384" width="11.453125" style="36"/>
  </cols>
  <sheetData>
    <row r="1" spans="1:7" ht="9.75" customHeight="1" x14ac:dyDescent="0.35"/>
    <row r="2" spans="1:7" ht="27" customHeight="1" x14ac:dyDescent="0.35">
      <c r="B2" s="399" t="s">
        <v>63</v>
      </c>
      <c r="C2" s="400" t="s">
        <v>125</v>
      </c>
      <c r="D2" s="400"/>
      <c r="E2" s="400"/>
      <c r="F2" s="400"/>
      <c r="G2" s="400"/>
    </row>
    <row r="3" spans="1:7" ht="27" customHeight="1" x14ac:dyDescent="0.35">
      <c r="B3" s="399"/>
      <c r="C3" s="37" t="s">
        <v>126</v>
      </c>
      <c r="D3" s="37" t="s">
        <v>127</v>
      </c>
      <c r="E3" s="37" t="s">
        <v>128</v>
      </c>
      <c r="F3" s="37" t="s">
        <v>129</v>
      </c>
      <c r="G3" s="37" t="s">
        <v>130</v>
      </c>
    </row>
    <row r="4" spans="1:7" ht="31.5" customHeight="1" x14ac:dyDescent="0.35">
      <c r="B4" s="398" t="s">
        <v>268</v>
      </c>
      <c r="C4" s="136" t="s">
        <v>136</v>
      </c>
      <c r="D4" s="128" t="s">
        <v>143</v>
      </c>
      <c r="E4" s="53" t="s">
        <v>148</v>
      </c>
      <c r="F4" s="41" t="s">
        <v>152</v>
      </c>
      <c r="G4" s="42" t="s">
        <v>153</v>
      </c>
    </row>
    <row r="5" spans="1:7" ht="31.5" customHeight="1" x14ac:dyDescent="0.35">
      <c r="B5" s="398"/>
      <c r="C5" s="137" t="s">
        <v>139</v>
      </c>
      <c r="D5" s="130" t="s">
        <v>139</v>
      </c>
      <c r="E5" s="55" t="s">
        <v>144</v>
      </c>
      <c r="F5" s="46" t="s">
        <v>144</v>
      </c>
      <c r="G5" s="47" t="s">
        <v>144</v>
      </c>
    </row>
    <row r="6" spans="1:7" ht="31.5" customHeight="1" x14ac:dyDescent="0.35">
      <c r="B6" s="398" t="s">
        <v>149</v>
      </c>
      <c r="C6" s="50" t="s">
        <v>135</v>
      </c>
      <c r="D6" s="132" t="s">
        <v>142</v>
      </c>
      <c r="E6" s="135" t="s">
        <v>147</v>
      </c>
      <c r="F6" s="51" t="s">
        <v>150</v>
      </c>
      <c r="G6" s="138" t="s">
        <v>151</v>
      </c>
    </row>
    <row r="7" spans="1:7" ht="31.5" customHeight="1" x14ac:dyDescent="0.35">
      <c r="B7" s="398"/>
      <c r="C7" s="50" t="s">
        <v>138</v>
      </c>
      <c r="D7" s="132" t="s">
        <v>139</v>
      </c>
      <c r="E7" s="135" t="s">
        <v>139</v>
      </c>
      <c r="F7" s="51" t="s">
        <v>144</v>
      </c>
      <c r="G7" s="138" t="s">
        <v>144</v>
      </c>
    </row>
    <row r="8" spans="1:7" ht="31.5" customHeight="1" x14ac:dyDescent="0.35">
      <c r="B8" s="398" t="s">
        <v>145</v>
      </c>
      <c r="C8" s="38" t="s">
        <v>134</v>
      </c>
      <c r="D8" s="52" t="s">
        <v>141</v>
      </c>
      <c r="E8" s="133" t="s">
        <v>146</v>
      </c>
      <c r="F8" s="41" t="s">
        <v>147</v>
      </c>
      <c r="G8" s="42" t="s">
        <v>148</v>
      </c>
    </row>
    <row r="9" spans="1:7" ht="31.5" customHeight="1" x14ac:dyDescent="0.35">
      <c r="B9" s="398"/>
      <c r="C9" s="43" t="s">
        <v>137</v>
      </c>
      <c r="D9" s="54" t="s">
        <v>138</v>
      </c>
      <c r="E9" s="134" t="s">
        <v>139</v>
      </c>
      <c r="F9" s="46" t="s">
        <v>144</v>
      </c>
      <c r="G9" s="47" t="s">
        <v>144</v>
      </c>
    </row>
    <row r="10" spans="1:7" ht="31.5" customHeight="1" x14ac:dyDescent="0.35">
      <c r="B10" s="398" t="s">
        <v>140</v>
      </c>
      <c r="C10" s="48" t="s">
        <v>133</v>
      </c>
      <c r="D10" s="49" t="s">
        <v>135</v>
      </c>
      <c r="E10" s="50" t="s">
        <v>141</v>
      </c>
      <c r="F10" s="132" t="s">
        <v>142</v>
      </c>
      <c r="G10" s="138" t="s">
        <v>143</v>
      </c>
    </row>
    <row r="11" spans="1:7" ht="31.5" customHeight="1" x14ac:dyDescent="0.35">
      <c r="B11" s="398"/>
      <c r="C11" s="48" t="s">
        <v>137</v>
      </c>
      <c r="D11" s="49" t="s">
        <v>137</v>
      </c>
      <c r="E11" s="50" t="s">
        <v>138</v>
      </c>
      <c r="F11" s="132" t="s">
        <v>139</v>
      </c>
      <c r="G11" s="138" t="s">
        <v>144</v>
      </c>
    </row>
    <row r="12" spans="1:7" ht="31.5" customHeight="1" x14ac:dyDescent="0.35">
      <c r="A12" s="36" t="s">
        <v>131</v>
      </c>
      <c r="B12" s="398" t="s">
        <v>267</v>
      </c>
      <c r="C12" s="38" t="s">
        <v>132</v>
      </c>
      <c r="D12" s="39" t="s">
        <v>133</v>
      </c>
      <c r="E12" s="40" t="s">
        <v>134</v>
      </c>
      <c r="F12" s="128" t="s">
        <v>135</v>
      </c>
      <c r="G12" s="129" t="s">
        <v>136</v>
      </c>
    </row>
    <row r="13" spans="1:7" ht="31.5" customHeight="1" x14ac:dyDescent="0.35">
      <c r="B13" s="398"/>
      <c r="C13" s="43" t="s">
        <v>137</v>
      </c>
      <c r="D13" s="44" t="s">
        <v>137</v>
      </c>
      <c r="E13" s="45" t="s">
        <v>138</v>
      </c>
      <c r="F13" s="130" t="s">
        <v>139</v>
      </c>
      <c r="G13" s="131" t="s">
        <v>139</v>
      </c>
    </row>
    <row r="14" spans="1:7" ht="8.25" customHeight="1" x14ac:dyDescent="0.35"/>
  </sheetData>
  <mergeCells count="7">
    <mergeCell ref="B4:B5"/>
    <mergeCell ref="B2:B3"/>
    <mergeCell ref="C2:G2"/>
    <mergeCell ref="B12:B13"/>
    <mergeCell ref="B10:B11"/>
    <mergeCell ref="B8:B9"/>
    <mergeCell ref="B6:B7"/>
  </mergeCells>
  <printOptions horizontalCentered="1"/>
  <pageMargins left="0.25" right="0.25" top="0.75" bottom="0.75" header="0.3" footer="0.3"/>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D2EE-C6DE-4476-8A07-1D92A10A8A5F}">
  <sheetPr>
    <pageSetUpPr fitToPage="1"/>
  </sheetPr>
  <dimension ref="B1:C12"/>
  <sheetViews>
    <sheetView showGridLines="0" zoomScaleSheetLayoutView="90" workbookViewId="0">
      <selection activeCell="C4" sqref="C4"/>
    </sheetView>
  </sheetViews>
  <sheetFormatPr baseColWidth="10" defaultColWidth="11.453125" defaultRowHeight="14" x14ac:dyDescent="0.3"/>
  <cols>
    <col min="1" max="1" width="1.7265625" style="1" customWidth="1"/>
    <col min="2" max="2" width="27.453125" style="1" customWidth="1"/>
    <col min="3" max="3" width="92.7265625" style="1" customWidth="1"/>
    <col min="4" max="4" width="1.54296875" style="1" customWidth="1"/>
    <col min="5" max="16384" width="11.453125" style="1"/>
  </cols>
  <sheetData>
    <row r="1" spans="2:3" ht="8.25" customHeight="1" x14ac:dyDescent="0.3"/>
    <row r="2" spans="2:3" ht="15.75" customHeight="1" x14ac:dyDescent="0.3">
      <c r="B2" s="401" t="s">
        <v>223</v>
      </c>
      <c r="C2" s="401"/>
    </row>
    <row r="3" spans="2:3" ht="15" customHeight="1" x14ac:dyDescent="0.3">
      <c r="B3" s="402" t="s">
        <v>44</v>
      </c>
      <c r="C3" s="402"/>
    </row>
    <row r="4" spans="2:3" ht="45.75" customHeight="1" x14ac:dyDescent="0.3">
      <c r="B4" s="17" t="s">
        <v>45</v>
      </c>
      <c r="C4" s="18" t="s">
        <v>46</v>
      </c>
    </row>
    <row r="5" spans="2:3" ht="45.75" customHeight="1" x14ac:dyDescent="0.3">
      <c r="B5" s="17" t="s">
        <v>213</v>
      </c>
      <c r="C5" s="18" t="s">
        <v>218</v>
      </c>
    </row>
    <row r="6" spans="2:3" ht="45.75" customHeight="1" x14ac:dyDescent="0.3">
      <c r="B6" s="17" t="s">
        <v>212</v>
      </c>
      <c r="C6" s="18" t="s">
        <v>47</v>
      </c>
    </row>
    <row r="7" spans="2:3" ht="45.75" customHeight="1" x14ac:dyDescent="0.3">
      <c r="B7" s="17" t="s">
        <v>214</v>
      </c>
      <c r="C7" s="18" t="s">
        <v>48</v>
      </c>
    </row>
    <row r="8" spans="2:3" ht="45.75" customHeight="1" x14ac:dyDescent="0.3">
      <c r="B8" s="17" t="s">
        <v>219</v>
      </c>
      <c r="C8" s="18" t="s">
        <v>50</v>
      </c>
    </row>
    <row r="9" spans="2:3" ht="45.75" customHeight="1" x14ac:dyDescent="0.3">
      <c r="B9" s="17" t="s">
        <v>217</v>
      </c>
      <c r="C9" s="18" t="s">
        <v>49</v>
      </c>
    </row>
    <row r="10" spans="2:3" ht="45.75" customHeight="1" x14ac:dyDescent="0.3">
      <c r="B10" s="17" t="s">
        <v>215</v>
      </c>
      <c r="C10" s="18" t="s">
        <v>221</v>
      </c>
    </row>
    <row r="11" spans="2:3" ht="45.75" customHeight="1" x14ac:dyDescent="0.3">
      <c r="B11" s="17" t="s">
        <v>51</v>
      </c>
      <c r="C11" s="18" t="s">
        <v>52</v>
      </c>
    </row>
    <row r="12" spans="2:3" ht="52" x14ac:dyDescent="0.3">
      <c r="B12" s="17" t="s">
        <v>216</v>
      </c>
      <c r="C12" s="18" t="s">
        <v>220</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AC23B-BC27-4567-A040-EA547D3CC251}">
  <sheetPr>
    <pageSetUpPr fitToPage="1"/>
  </sheetPr>
  <dimension ref="A1:C11"/>
  <sheetViews>
    <sheetView showGridLines="0" zoomScaleNormal="100" zoomScaleSheetLayoutView="110" workbookViewId="0">
      <selection activeCell="F5" sqref="F5:F8"/>
    </sheetView>
  </sheetViews>
  <sheetFormatPr baseColWidth="10" defaultColWidth="11.453125" defaultRowHeight="14.5" x14ac:dyDescent="0.35"/>
  <cols>
    <col min="1" max="1" width="1.81640625" style="36" customWidth="1"/>
    <col min="2" max="2" width="17.453125" style="36" customWidth="1"/>
    <col min="3" max="3" width="73.54296875" style="36" customWidth="1"/>
    <col min="4" max="4" width="1.54296875" style="3" customWidth="1"/>
    <col min="5" max="5" width="12.54296875" style="3" customWidth="1"/>
    <col min="6" max="16384" width="11.453125" style="3"/>
  </cols>
  <sheetData>
    <row r="1" spans="2:3" ht="9.75" customHeight="1" thickBot="1" x14ac:dyDescent="0.4"/>
    <row r="2" spans="2:3" ht="16" thickBot="1" x14ac:dyDescent="0.4">
      <c r="B2" s="58" t="s">
        <v>185</v>
      </c>
      <c r="C2" s="59" t="s">
        <v>186</v>
      </c>
    </row>
    <row r="3" spans="2:3" ht="18" customHeight="1" x14ac:dyDescent="0.35">
      <c r="B3" s="403" t="s">
        <v>8</v>
      </c>
      <c r="C3" s="56" t="s">
        <v>187</v>
      </c>
    </row>
    <row r="4" spans="2:3" ht="43.5" customHeight="1" thickBot="1" x14ac:dyDescent="0.4">
      <c r="B4" s="404"/>
      <c r="C4" s="57" t="s">
        <v>188</v>
      </c>
    </row>
    <row r="5" spans="2:3" x14ac:dyDescent="0.35">
      <c r="B5" s="405" t="s">
        <v>9</v>
      </c>
      <c r="C5" s="56" t="s">
        <v>189</v>
      </c>
    </row>
    <row r="6" spans="2:3" ht="58.5" customHeight="1" thickBot="1" x14ac:dyDescent="0.4">
      <c r="B6" s="406"/>
      <c r="C6" s="57" t="s">
        <v>190</v>
      </c>
    </row>
    <row r="7" spans="2:3" x14ac:dyDescent="0.35">
      <c r="B7" s="407" t="s">
        <v>10</v>
      </c>
      <c r="C7" s="56" t="s">
        <v>191</v>
      </c>
    </row>
    <row r="8" spans="2:3" ht="57.75" customHeight="1" thickBot="1" x14ac:dyDescent="0.4">
      <c r="B8" s="408"/>
      <c r="C8" s="57" t="s">
        <v>192</v>
      </c>
    </row>
    <row r="9" spans="2:3" x14ac:dyDescent="0.35">
      <c r="B9" s="409" t="s">
        <v>11</v>
      </c>
      <c r="C9" s="56" t="s">
        <v>193</v>
      </c>
    </row>
    <row r="10" spans="2:3" ht="38.25" customHeight="1" thickBot="1" x14ac:dyDescent="0.4">
      <c r="B10" s="410"/>
      <c r="C10" s="57" t="s">
        <v>194</v>
      </c>
    </row>
    <row r="11" spans="2:3" ht="8.25" customHeight="1" x14ac:dyDescent="0.35"/>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FFECF-120F-4B6E-9D54-C1FE4183018C}">
  <sheetPr>
    <pageSetUpPr fitToPage="1"/>
  </sheetPr>
  <dimension ref="A1:F27"/>
  <sheetViews>
    <sheetView showGridLines="0" zoomScaleSheetLayoutView="100" workbookViewId="0">
      <selection activeCell="I20" sqref="I20"/>
    </sheetView>
  </sheetViews>
  <sheetFormatPr baseColWidth="10" defaultColWidth="11.453125" defaultRowHeight="14.5" x14ac:dyDescent="0.35"/>
  <cols>
    <col min="1" max="1" width="2.1796875" style="9" customWidth="1"/>
    <col min="2" max="2" width="11.453125" style="9"/>
    <col min="3" max="3" width="9.453125" style="9" customWidth="1"/>
    <col min="4" max="4" width="36.453125" style="9" customWidth="1"/>
    <col min="5" max="6" width="13.81640625" style="9" customWidth="1"/>
    <col min="7" max="7" width="1.81640625" style="2" customWidth="1"/>
    <col min="8" max="16384" width="11.453125" style="2"/>
  </cols>
  <sheetData>
    <row r="1" spans="2:6" ht="8.25" customHeight="1" thickBot="1" x14ac:dyDescent="0.4"/>
    <row r="2" spans="2:6" ht="18.75" customHeight="1" thickBot="1" x14ac:dyDescent="0.4">
      <c r="B2" s="413" t="s">
        <v>158</v>
      </c>
      <c r="C2" s="414"/>
      <c r="D2" s="414"/>
      <c r="E2" s="414"/>
      <c r="F2" s="415"/>
    </row>
    <row r="3" spans="2:6" ht="18.75" customHeight="1" x14ac:dyDescent="0.35">
      <c r="B3" s="416" t="s">
        <v>159</v>
      </c>
      <c r="C3" s="417"/>
      <c r="D3" s="389" t="s">
        <v>160</v>
      </c>
      <c r="E3" s="389"/>
      <c r="F3" s="421"/>
    </row>
    <row r="4" spans="2:6" ht="18.75" customHeight="1" x14ac:dyDescent="0.35">
      <c r="B4" s="418"/>
      <c r="C4" s="333"/>
      <c r="D4" s="376" t="s">
        <v>161</v>
      </c>
      <c r="E4" s="376"/>
      <c r="F4" s="422"/>
    </row>
    <row r="5" spans="2:6" ht="18.75" customHeight="1" x14ac:dyDescent="0.35">
      <c r="B5" s="418"/>
      <c r="C5" s="333"/>
      <c r="D5" s="376" t="s">
        <v>162</v>
      </c>
      <c r="E5" s="376"/>
      <c r="F5" s="422"/>
    </row>
    <row r="6" spans="2:6" ht="18.75" customHeight="1" x14ac:dyDescent="0.35">
      <c r="B6" s="418"/>
      <c r="C6" s="333"/>
      <c r="D6" s="376" t="s">
        <v>163</v>
      </c>
      <c r="E6" s="376"/>
      <c r="F6" s="422"/>
    </row>
    <row r="7" spans="2:6" ht="18.75" customHeight="1" x14ac:dyDescent="0.35">
      <c r="B7" s="418"/>
      <c r="C7" s="333"/>
      <c r="D7" s="376" t="s">
        <v>164</v>
      </c>
      <c r="E7" s="376"/>
      <c r="F7" s="422"/>
    </row>
    <row r="8" spans="2:6" ht="18.75" customHeight="1" x14ac:dyDescent="0.35">
      <c r="B8" s="418"/>
      <c r="C8" s="333"/>
      <c r="D8" s="376" t="s">
        <v>165</v>
      </c>
      <c r="E8" s="376"/>
      <c r="F8" s="422"/>
    </row>
    <row r="9" spans="2:6" ht="18.75" customHeight="1" x14ac:dyDescent="0.35">
      <c r="B9" s="418"/>
      <c r="C9" s="333"/>
      <c r="D9" s="376" t="s">
        <v>166</v>
      </c>
      <c r="E9" s="376"/>
      <c r="F9" s="422"/>
    </row>
    <row r="10" spans="2:6" ht="18.75" customHeight="1" thickBot="1" x14ac:dyDescent="0.4">
      <c r="B10" s="419"/>
      <c r="C10" s="420"/>
      <c r="D10" s="423" t="s">
        <v>167</v>
      </c>
      <c r="E10" s="423"/>
      <c r="F10" s="424"/>
    </row>
    <row r="11" spans="2:6" ht="18.75" customHeight="1" x14ac:dyDescent="0.35">
      <c r="B11" s="431" t="s">
        <v>168</v>
      </c>
      <c r="C11" s="432"/>
      <c r="D11" s="437" t="s">
        <v>22</v>
      </c>
      <c r="E11" s="437"/>
      <c r="F11" s="438"/>
    </row>
    <row r="12" spans="2:6" ht="18.75" customHeight="1" x14ac:dyDescent="0.35">
      <c r="B12" s="433"/>
      <c r="C12" s="434"/>
      <c r="D12" s="411" t="s">
        <v>169</v>
      </c>
      <c r="E12" s="411"/>
      <c r="F12" s="412"/>
    </row>
    <row r="13" spans="2:6" ht="18.75" customHeight="1" x14ac:dyDescent="0.35">
      <c r="B13" s="433"/>
      <c r="C13" s="434"/>
      <c r="D13" s="411" t="s">
        <v>170</v>
      </c>
      <c r="E13" s="411"/>
      <c r="F13" s="412"/>
    </row>
    <row r="14" spans="2:6" ht="18.75" customHeight="1" x14ac:dyDescent="0.35">
      <c r="B14" s="433"/>
      <c r="C14" s="434"/>
      <c r="D14" s="411" t="s">
        <v>171</v>
      </c>
      <c r="E14" s="411"/>
      <c r="F14" s="412"/>
    </row>
    <row r="15" spans="2:6" ht="18.75" customHeight="1" x14ac:dyDescent="0.35">
      <c r="B15" s="433"/>
      <c r="C15" s="434"/>
      <c r="D15" s="411" t="s">
        <v>172</v>
      </c>
      <c r="E15" s="411"/>
      <c r="F15" s="412"/>
    </row>
    <row r="16" spans="2:6" ht="18.75" customHeight="1" x14ac:dyDescent="0.35">
      <c r="B16" s="433"/>
      <c r="C16" s="434"/>
      <c r="D16" s="411" t="s">
        <v>173</v>
      </c>
      <c r="E16" s="411"/>
      <c r="F16" s="412"/>
    </row>
    <row r="17" spans="2:6" ht="18.75" customHeight="1" x14ac:dyDescent="0.35">
      <c r="B17" s="433"/>
      <c r="C17" s="434"/>
      <c r="D17" s="411" t="s">
        <v>174</v>
      </c>
      <c r="E17" s="411"/>
      <c r="F17" s="412"/>
    </row>
    <row r="18" spans="2:6" ht="18.75" customHeight="1" x14ac:dyDescent="0.35">
      <c r="B18" s="433"/>
      <c r="C18" s="434"/>
      <c r="D18" s="411" t="s">
        <v>175</v>
      </c>
      <c r="E18" s="411"/>
      <c r="F18" s="412"/>
    </row>
    <row r="19" spans="2:6" ht="18.75" customHeight="1" x14ac:dyDescent="0.35">
      <c r="B19" s="433"/>
      <c r="C19" s="434"/>
      <c r="D19" s="411" t="s">
        <v>176</v>
      </c>
      <c r="E19" s="411"/>
      <c r="F19" s="412"/>
    </row>
    <row r="20" spans="2:6" ht="18.75" customHeight="1" x14ac:dyDescent="0.35">
      <c r="B20" s="433"/>
      <c r="C20" s="434"/>
      <c r="D20" s="411" t="s">
        <v>177</v>
      </c>
      <c r="E20" s="411"/>
      <c r="F20" s="412"/>
    </row>
    <row r="21" spans="2:6" ht="18.75" customHeight="1" x14ac:dyDescent="0.35">
      <c r="B21" s="433"/>
      <c r="C21" s="434"/>
      <c r="D21" s="411" t="s">
        <v>178</v>
      </c>
      <c r="E21" s="411"/>
      <c r="F21" s="412"/>
    </row>
    <row r="22" spans="2:6" ht="18.75" customHeight="1" x14ac:dyDescent="0.35">
      <c r="B22" s="433"/>
      <c r="C22" s="434"/>
      <c r="D22" s="411" t="s">
        <v>179</v>
      </c>
      <c r="E22" s="411"/>
      <c r="F22" s="412"/>
    </row>
    <row r="23" spans="2:6" ht="18.75" customHeight="1" x14ac:dyDescent="0.35">
      <c r="B23" s="433"/>
      <c r="C23" s="434"/>
      <c r="D23" s="411" t="s">
        <v>180</v>
      </c>
      <c r="E23" s="411"/>
      <c r="F23" s="412"/>
    </row>
    <row r="24" spans="2:6" ht="18.75" customHeight="1" thickBot="1" x14ac:dyDescent="0.4">
      <c r="B24" s="435"/>
      <c r="C24" s="436"/>
      <c r="D24" s="425" t="s">
        <v>181</v>
      </c>
      <c r="E24" s="425"/>
      <c r="F24" s="426"/>
    </row>
    <row r="25" spans="2:6" ht="18.75" customHeight="1" x14ac:dyDescent="0.35">
      <c r="B25" s="427" t="s">
        <v>182</v>
      </c>
      <c r="C25" s="428"/>
      <c r="D25" s="429" t="s">
        <v>183</v>
      </c>
      <c r="E25" s="429"/>
      <c r="F25" s="430"/>
    </row>
    <row r="26" spans="2:6" ht="18.75" customHeight="1" thickBot="1" x14ac:dyDescent="0.4">
      <c r="B26" s="419"/>
      <c r="C26" s="420"/>
      <c r="D26" s="423" t="s">
        <v>184</v>
      </c>
      <c r="E26" s="423"/>
      <c r="F26" s="424"/>
    </row>
    <row r="27" spans="2:6" ht="7.5" customHeight="1" x14ac:dyDescent="0.35"/>
  </sheetData>
  <mergeCells count="28">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 ref="D21:F21"/>
    <mergeCell ref="D22:F22"/>
    <mergeCell ref="B2:F2"/>
    <mergeCell ref="B3:C10"/>
    <mergeCell ref="D3:F3"/>
    <mergeCell ref="D4:F4"/>
    <mergeCell ref="D5:F5"/>
    <mergeCell ref="D6:F6"/>
    <mergeCell ref="D7:F7"/>
    <mergeCell ref="D8:F8"/>
    <mergeCell ref="D9:F9"/>
    <mergeCell ref="D10:F1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DE457-44BE-498F-8297-EE89D24A050E}">
  <sheetPr>
    <tabColor rgb="FFFF0000"/>
  </sheetPr>
  <dimension ref="A1:F38"/>
  <sheetViews>
    <sheetView topLeftCell="A4" zoomScale="120" zoomScaleNormal="120" workbookViewId="0">
      <selection activeCell="C8" sqref="C8"/>
    </sheetView>
  </sheetViews>
  <sheetFormatPr baseColWidth="10" defaultColWidth="11.453125" defaultRowHeight="14.5" x14ac:dyDescent="0.35"/>
  <cols>
    <col min="1" max="1" width="4" style="91" customWidth="1"/>
    <col min="2" max="2" width="22.453125" style="91" customWidth="1"/>
    <col min="3" max="3" width="38.453125" style="91" customWidth="1"/>
    <col min="4" max="4" width="4" style="91" customWidth="1"/>
    <col min="5" max="5" width="22.453125" style="91" customWidth="1"/>
    <col min="6" max="6" width="38.453125" style="91" customWidth="1"/>
    <col min="7" max="16384" width="11.453125" style="91"/>
  </cols>
  <sheetData>
    <row r="1" spans="1:6" s="6" customFormat="1" ht="55" customHeight="1" x14ac:dyDescent="0.35"/>
    <row r="2" spans="1:6" s="6" customFormat="1" ht="30" customHeight="1" x14ac:dyDescent="0.35"/>
    <row r="4" spans="1:6" ht="8.25" customHeight="1" x14ac:dyDescent="0.35">
      <c r="A4" s="236"/>
      <c r="B4" s="236"/>
      <c r="C4" s="236"/>
      <c r="D4" s="236"/>
      <c r="E4" s="236"/>
      <c r="F4" s="236"/>
    </row>
    <row r="5" spans="1:6" ht="25.5" customHeight="1" x14ac:dyDescent="0.35">
      <c r="A5" s="237" t="s">
        <v>506</v>
      </c>
      <c r="B5" s="237"/>
      <c r="C5" s="112"/>
      <c r="D5" s="238" t="s">
        <v>418</v>
      </c>
      <c r="E5" s="239"/>
      <c r="F5" s="113"/>
    </row>
    <row r="6" spans="1:6" ht="18" customHeight="1" x14ac:dyDescent="0.35">
      <c r="A6" s="114"/>
      <c r="B6" s="114"/>
      <c r="C6" s="115"/>
      <c r="D6" s="114"/>
      <c r="E6" s="114"/>
      <c r="F6" s="114"/>
    </row>
    <row r="7" spans="1:6" x14ac:dyDescent="0.35">
      <c r="A7" s="241" t="s">
        <v>511</v>
      </c>
      <c r="B7" s="241"/>
      <c r="C7" s="241"/>
      <c r="D7" s="241"/>
      <c r="E7" s="241"/>
      <c r="F7" s="241"/>
    </row>
    <row r="8" spans="1:6" x14ac:dyDescent="0.35">
      <c r="A8" s="119" t="s">
        <v>308</v>
      </c>
      <c r="B8" s="120" t="s">
        <v>512</v>
      </c>
      <c r="C8" s="120" t="s">
        <v>513</v>
      </c>
      <c r="D8" s="121" t="s">
        <v>308</v>
      </c>
      <c r="E8" s="120" t="s">
        <v>512</v>
      </c>
      <c r="F8" s="120" t="s">
        <v>514</v>
      </c>
    </row>
    <row r="9" spans="1:6" s="172" customFormat="1" x14ac:dyDescent="0.35">
      <c r="A9" s="173">
        <v>1</v>
      </c>
      <c r="B9" s="174"/>
      <c r="C9" s="175"/>
      <c r="D9" s="176">
        <v>1</v>
      </c>
      <c r="E9" s="174"/>
      <c r="F9" s="174"/>
    </row>
    <row r="10" spans="1:6" s="172" customFormat="1" x14ac:dyDescent="0.35">
      <c r="A10" s="173">
        <v>2</v>
      </c>
      <c r="B10" s="174"/>
      <c r="C10" s="175"/>
      <c r="D10" s="176">
        <v>2</v>
      </c>
      <c r="E10" s="174"/>
      <c r="F10" s="174"/>
    </row>
    <row r="11" spans="1:6" s="172" customFormat="1" x14ac:dyDescent="0.35">
      <c r="A11" s="173">
        <v>3</v>
      </c>
      <c r="B11" s="174"/>
      <c r="C11" s="175"/>
      <c r="D11" s="176">
        <v>3</v>
      </c>
      <c r="E11" s="174"/>
      <c r="F11" s="174"/>
    </row>
    <row r="12" spans="1:6" s="172" customFormat="1" x14ac:dyDescent="0.35">
      <c r="A12" s="173">
        <v>4</v>
      </c>
      <c r="B12" s="174"/>
      <c r="C12" s="175"/>
      <c r="D12" s="176">
        <v>4</v>
      </c>
      <c r="E12" s="174"/>
      <c r="F12" s="174"/>
    </row>
    <row r="13" spans="1:6" s="172" customFormat="1" x14ac:dyDescent="0.35">
      <c r="A13" s="173">
        <v>5</v>
      </c>
      <c r="B13" s="174"/>
      <c r="C13" s="175"/>
      <c r="D13" s="176">
        <v>5</v>
      </c>
      <c r="E13" s="174"/>
      <c r="F13" s="174"/>
    </row>
    <row r="14" spans="1:6" s="172" customFormat="1" x14ac:dyDescent="0.35">
      <c r="A14" s="173">
        <v>6</v>
      </c>
      <c r="B14" s="174"/>
      <c r="C14" s="175"/>
      <c r="D14" s="176">
        <v>6</v>
      </c>
      <c r="E14" s="174"/>
      <c r="F14" s="174"/>
    </row>
    <row r="15" spans="1:6" s="172" customFormat="1" x14ac:dyDescent="0.35">
      <c r="A15" s="173">
        <v>7</v>
      </c>
      <c r="B15" s="174"/>
      <c r="C15" s="175"/>
      <c r="D15" s="176">
        <v>7</v>
      </c>
      <c r="E15" s="174"/>
      <c r="F15" s="174"/>
    </row>
    <row r="16" spans="1:6" s="172" customFormat="1" x14ac:dyDescent="0.35">
      <c r="A16" s="173">
        <v>8</v>
      </c>
      <c r="B16" s="174"/>
      <c r="C16" s="175"/>
      <c r="D16" s="176">
        <v>8</v>
      </c>
      <c r="E16" s="174"/>
      <c r="F16" s="174"/>
    </row>
    <row r="18" spans="1:6" ht="16.5" customHeight="1" x14ac:dyDescent="0.35">
      <c r="A18" s="240" t="s">
        <v>507</v>
      </c>
      <c r="B18" s="240"/>
      <c r="C18" s="240"/>
      <c r="D18" s="240"/>
      <c r="E18" s="240"/>
      <c r="F18" s="240"/>
    </row>
    <row r="19" spans="1:6" x14ac:dyDescent="0.35">
      <c r="A19" s="116" t="s">
        <v>308</v>
      </c>
      <c r="B19" s="116" t="s">
        <v>508</v>
      </c>
      <c r="C19" s="117" t="s">
        <v>509</v>
      </c>
      <c r="D19" s="118" t="s">
        <v>308</v>
      </c>
      <c r="E19" s="116" t="s">
        <v>508</v>
      </c>
      <c r="F19" s="116" t="s">
        <v>510</v>
      </c>
    </row>
    <row r="20" spans="1:6" s="172" customFormat="1" x14ac:dyDescent="0.35">
      <c r="A20" s="173">
        <v>1</v>
      </c>
      <c r="B20" s="174"/>
      <c r="C20" s="175"/>
      <c r="D20" s="176">
        <v>1</v>
      </c>
      <c r="E20" s="174"/>
      <c r="F20" s="174"/>
    </row>
    <row r="21" spans="1:6" s="172" customFormat="1" x14ac:dyDescent="0.35">
      <c r="A21" s="173">
        <v>2</v>
      </c>
      <c r="B21" s="174"/>
      <c r="C21" s="175"/>
      <c r="D21" s="176">
        <v>2</v>
      </c>
      <c r="E21" s="174"/>
      <c r="F21" s="174"/>
    </row>
    <row r="22" spans="1:6" s="172" customFormat="1" x14ac:dyDescent="0.35">
      <c r="A22" s="173">
        <v>3</v>
      </c>
      <c r="B22" s="174"/>
      <c r="C22" s="175"/>
      <c r="D22" s="176">
        <v>3</v>
      </c>
      <c r="E22" s="174"/>
      <c r="F22" s="174"/>
    </row>
    <row r="23" spans="1:6" s="172" customFormat="1" x14ac:dyDescent="0.35">
      <c r="A23" s="173">
        <v>4</v>
      </c>
      <c r="B23" s="174"/>
      <c r="C23" s="175"/>
      <c r="D23" s="176">
        <v>4</v>
      </c>
      <c r="E23" s="174"/>
      <c r="F23" s="174"/>
    </row>
    <row r="24" spans="1:6" s="172" customFormat="1" x14ac:dyDescent="0.35">
      <c r="A24" s="173">
        <v>5</v>
      </c>
      <c r="B24" s="174"/>
      <c r="C24" s="175"/>
      <c r="D24" s="176">
        <v>5</v>
      </c>
      <c r="E24" s="174"/>
      <c r="F24" s="174"/>
    </row>
    <row r="25" spans="1:6" s="172" customFormat="1" x14ac:dyDescent="0.35">
      <c r="A25" s="173">
        <v>6</v>
      </c>
      <c r="B25" s="174"/>
      <c r="C25" s="175"/>
      <c r="D25" s="176">
        <v>6</v>
      </c>
      <c r="E25" s="174"/>
      <c r="F25" s="174"/>
    </row>
    <row r="26" spans="1:6" s="172" customFormat="1" x14ac:dyDescent="0.35">
      <c r="A26" s="173">
        <v>7</v>
      </c>
      <c r="B26" s="174"/>
      <c r="C26" s="175"/>
      <c r="D26" s="176">
        <v>7</v>
      </c>
      <c r="E26" s="174"/>
      <c r="F26" s="174"/>
    </row>
    <row r="27" spans="1:6" s="172" customFormat="1" x14ac:dyDescent="0.35">
      <c r="A27" s="173">
        <v>8</v>
      </c>
      <c r="B27" s="174"/>
      <c r="C27" s="175"/>
      <c r="D27" s="176">
        <v>8</v>
      </c>
      <c r="E27" s="174"/>
      <c r="F27" s="174"/>
    </row>
    <row r="28" spans="1:6" s="172" customFormat="1" x14ac:dyDescent="0.35">
      <c r="A28" s="177"/>
      <c r="B28" s="178"/>
      <c r="C28" s="178"/>
      <c r="D28" s="179"/>
      <c r="E28" s="178"/>
      <c r="F28" s="178"/>
    </row>
    <row r="29" spans="1:6" x14ac:dyDescent="0.35">
      <c r="A29" s="235" t="s">
        <v>515</v>
      </c>
      <c r="B29" s="235"/>
      <c r="C29" s="235"/>
      <c r="D29" s="235"/>
      <c r="E29" s="235"/>
      <c r="F29" s="235"/>
    </row>
    <row r="30" spans="1:6" x14ac:dyDescent="0.35">
      <c r="A30" s="122" t="s">
        <v>308</v>
      </c>
      <c r="B30" s="123" t="s">
        <v>516</v>
      </c>
      <c r="C30" s="123" t="s">
        <v>509</v>
      </c>
      <c r="D30" s="124" t="s">
        <v>308</v>
      </c>
      <c r="E30" s="123" t="s">
        <v>516</v>
      </c>
      <c r="F30" s="123" t="s">
        <v>510</v>
      </c>
    </row>
    <row r="31" spans="1:6" s="172" customFormat="1" x14ac:dyDescent="0.35">
      <c r="A31" s="173">
        <v>1</v>
      </c>
      <c r="B31" s="174"/>
      <c r="C31" s="175"/>
      <c r="D31" s="176">
        <v>1</v>
      </c>
      <c r="E31" s="174"/>
      <c r="F31" s="174"/>
    </row>
    <row r="32" spans="1:6" s="172" customFormat="1" x14ac:dyDescent="0.35">
      <c r="A32" s="173">
        <v>2</v>
      </c>
      <c r="B32" s="174"/>
      <c r="C32" s="175"/>
      <c r="D32" s="176">
        <v>2</v>
      </c>
      <c r="E32" s="174"/>
      <c r="F32" s="174"/>
    </row>
    <row r="33" spans="1:6" s="172" customFormat="1" x14ac:dyDescent="0.35">
      <c r="A33" s="173">
        <v>3</v>
      </c>
      <c r="B33" s="174"/>
      <c r="C33" s="175"/>
      <c r="D33" s="176">
        <v>3</v>
      </c>
      <c r="E33" s="174"/>
      <c r="F33" s="174"/>
    </row>
    <row r="34" spans="1:6" s="172" customFormat="1" x14ac:dyDescent="0.35">
      <c r="A34" s="173">
        <v>4</v>
      </c>
      <c r="B34" s="174"/>
      <c r="C34" s="175"/>
      <c r="D34" s="176">
        <v>4</v>
      </c>
      <c r="E34" s="174"/>
      <c r="F34" s="174"/>
    </row>
    <row r="35" spans="1:6" s="172" customFormat="1" x14ac:dyDescent="0.35">
      <c r="A35" s="173">
        <v>5</v>
      </c>
      <c r="B35" s="174"/>
      <c r="C35" s="175"/>
      <c r="D35" s="176">
        <v>5</v>
      </c>
      <c r="E35" s="174"/>
      <c r="F35" s="174"/>
    </row>
    <row r="36" spans="1:6" s="172" customFormat="1" x14ac:dyDescent="0.35">
      <c r="A36" s="173">
        <v>6</v>
      </c>
      <c r="B36" s="174"/>
      <c r="C36" s="175"/>
      <c r="D36" s="176">
        <v>5</v>
      </c>
      <c r="E36" s="174"/>
      <c r="F36" s="174"/>
    </row>
    <row r="37" spans="1:6" s="172" customFormat="1" x14ac:dyDescent="0.35">
      <c r="A37" s="173">
        <v>7</v>
      </c>
      <c r="B37" s="174"/>
      <c r="C37" s="175"/>
      <c r="D37" s="176">
        <v>5</v>
      </c>
      <c r="E37" s="174"/>
      <c r="F37" s="174"/>
    </row>
    <row r="38" spans="1:6" s="172" customFormat="1" x14ac:dyDescent="0.35">
      <c r="A38" s="173">
        <v>8</v>
      </c>
      <c r="B38" s="174"/>
      <c r="C38" s="175"/>
      <c r="D38" s="176">
        <v>5</v>
      </c>
      <c r="E38" s="174"/>
      <c r="F38" s="174"/>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A97D29E-6FA6-4423-AAA9-868E4081DB56}">
          <x14:formula1>
            <xm:f>'Listados Datos'!$D$2:$D$15</xm:f>
          </x14:formula1>
          <xm:sqref>F5</xm:sqref>
        </x14:dataValidation>
        <x14:dataValidation type="list" allowBlank="1" showInputMessage="1" showErrorMessage="1" xr:uid="{41D7468F-A1DE-40D5-87A9-20FF92015089}">
          <x14:formula1>
            <xm:f>'Listados Datos'!$A$2:$A$7</xm:f>
          </x14:formula1>
          <xm:sqref>B9:B16 E9:E16</xm:sqref>
        </x14:dataValidation>
        <x14:dataValidation type="list" allowBlank="1" showInputMessage="1" showErrorMessage="1" xr:uid="{CB17D8CD-A79E-4754-9492-1E9F42E49F14}">
          <x14:formula1>
            <xm:f>'Listados Datos'!$B$2:$B$7</xm:f>
          </x14:formula1>
          <xm:sqref>B20:B27 E20:E27</xm:sqref>
        </x14:dataValidation>
        <x14:dataValidation type="list" allowBlank="1" showInputMessage="1" showErrorMessage="1" prompt="CONTEXTO DE PROCESO" xr:uid="{F3215970-D630-4947-86A8-D278F6603FE8}">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Y91"/>
  <sheetViews>
    <sheetView showGridLines="0" tabSelected="1" view="pageBreakPreview" zoomScale="70" zoomScaleNormal="70" zoomScaleSheetLayoutView="70" zoomScalePageLayoutView="10" workbookViewId="0">
      <selection activeCell="F9" sqref="F9"/>
    </sheetView>
  </sheetViews>
  <sheetFormatPr baseColWidth="10" defaultColWidth="11.1796875" defaultRowHeight="14.5" x14ac:dyDescent="0.35"/>
  <cols>
    <col min="1" max="1" width="4.54296875" style="14" customWidth="1"/>
    <col min="2" max="2" width="9.7265625" style="79" customWidth="1"/>
    <col min="3" max="3" width="15.1796875" style="8" customWidth="1"/>
    <col min="4" max="4" width="17.1796875" style="8" customWidth="1"/>
    <col min="5" max="5" width="12.453125" style="8" customWidth="1"/>
    <col min="6" max="6" width="33.54296875" style="8" customWidth="1"/>
    <col min="7" max="7" width="42.81640625" style="8" customWidth="1"/>
    <col min="8" max="12" width="11.1796875" style="8"/>
    <col min="13" max="13" width="44.453125" style="8" customWidth="1"/>
    <col min="14" max="14" width="41.54296875" style="8" customWidth="1"/>
    <col min="15" max="16" width="3.453125" style="8" customWidth="1"/>
    <col min="17" max="17" width="3.7265625" style="79" customWidth="1"/>
    <col min="18" max="18" width="34.81640625" style="8" customWidth="1"/>
    <col min="19" max="19" width="3.453125" style="8" customWidth="1"/>
    <col min="20" max="26" width="24.1796875" style="95" customWidth="1"/>
    <col min="27" max="28" width="17.1796875" style="95" customWidth="1"/>
    <col min="29" max="29" width="38.1796875" style="95" customWidth="1"/>
    <col min="30" max="30" width="20.54296875" style="95" customWidth="1"/>
    <col min="31" max="31" width="17.54296875" style="95" customWidth="1"/>
    <col min="32" max="32" width="19.453125" style="95" customWidth="1"/>
    <col min="33" max="33" width="10.1796875" style="95" customWidth="1"/>
    <col min="34" max="34" width="43" style="95" customWidth="1"/>
    <col min="35" max="35" width="14.81640625" style="95" customWidth="1"/>
    <col min="36" max="36" width="18.453125" style="95" customWidth="1"/>
    <col min="37" max="37" width="14.81640625" style="95" customWidth="1"/>
    <col min="38" max="38" width="18.453125" style="95" customWidth="1"/>
    <col min="39" max="40" width="3.453125" style="8" customWidth="1"/>
    <col min="41" max="41" width="3.7265625" style="8" customWidth="1"/>
    <col min="42" max="42" width="11.1796875" style="11"/>
    <col min="43" max="43" width="39.81640625" style="8" customWidth="1"/>
    <col min="44" max="44" width="24.54296875" style="8" customWidth="1"/>
    <col min="45" max="48" width="17.54296875" style="13" customWidth="1"/>
    <col min="49" max="49" width="27.1796875" style="95" customWidth="1"/>
    <col min="50" max="50" width="28.1796875" style="13" customWidth="1"/>
    <col min="51" max="51" width="44.81640625" style="7" hidden="1" customWidth="1"/>
    <col min="52" max="52" width="33.7265625" style="12" hidden="1" customWidth="1"/>
    <col min="53" max="53" width="17.54296875" style="13" hidden="1" customWidth="1"/>
    <col min="54" max="57" width="17.54296875" style="11" hidden="1" customWidth="1"/>
    <col min="58" max="58" width="0" style="8" hidden="1" customWidth="1"/>
    <col min="59" max="16384" width="11.1796875" style="8"/>
  </cols>
  <sheetData>
    <row r="1" spans="1:77" s="147" customFormat="1" ht="82.5" customHeight="1" x14ac:dyDescent="0.35">
      <c r="A1" s="145"/>
      <c r="B1" s="146"/>
      <c r="Q1" s="146"/>
      <c r="T1" s="148"/>
      <c r="U1" s="148"/>
      <c r="V1" s="148"/>
      <c r="W1" s="148"/>
      <c r="X1" s="148"/>
      <c r="Y1" s="148"/>
      <c r="Z1" s="148"/>
      <c r="AA1" s="148"/>
      <c r="AB1" s="148"/>
      <c r="AC1" s="148"/>
      <c r="AD1" s="148"/>
      <c r="AE1" s="148"/>
      <c r="AF1" s="148"/>
      <c r="AG1" s="148"/>
      <c r="AH1" s="148"/>
      <c r="AI1" s="148"/>
      <c r="AJ1" s="148"/>
      <c r="AK1" s="148"/>
      <c r="AL1" s="148"/>
      <c r="AW1" s="148"/>
    </row>
    <row r="2" spans="1:77" s="202" customFormat="1" ht="17.25" customHeight="1" x14ac:dyDescent="0.35">
      <c r="A2" s="278" t="s">
        <v>252</v>
      </c>
      <c r="B2" s="278"/>
      <c r="C2" s="278"/>
      <c r="D2" s="278"/>
      <c r="E2" s="278"/>
      <c r="F2" s="278"/>
      <c r="G2" s="278"/>
      <c r="H2" s="278"/>
      <c r="I2" s="278"/>
      <c r="J2" s="278"/>
      <c r="K2" s="282" t="s">
        <v>249</v>
      </c>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326"/>
      <c r="AZ2" s="326"/>
      <c r="BA2" s="326"/>
      <c r="BB2" s="326"/>
      <c r="BC2" s="326"/>
      <c r="BD2" s="326"/>
      <c r="BE2" s="327"/>
    </row>
    <row r="3" spans="1:77" s="147" customFormat="1" ht="14.25" customHeight="1" x14ac:dyDescent="0.35">
      <c r="A3" s="242" t="s">
        <v>30</v>
      </c>
      <c r="B3" s="243"/>
      <c r="C3" s="439">
        <v>3</v>
      </c>
      <c r="D3" s="259" t="s">
        <v>205</v>
      </c>
      <c r="E3" s="260"/>
      <c r="F3" s="260"/>
      <c r="G3" s="261"/>
      <c r="H3" s="306">
        <v>44498</v>
      </c>
      <c r="I3" s="307"/>
      <c r="J3" s="149"/>
      <c r="K3" s="149"/>
      <c r="L3" s="149"/>
      <c r="M3" s="149"/>
      <c r="N3" s="150"/>
      <c r="O3" s="150"/>
      <c r="P3" s="150"/>
      <c r="Q3" s="151"/>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row>
    <row r="4" spans="1:77" s="152" customFormat="1" ht="14.5" customHeight="1" x14ac:dyDescent="0.35">
      <c r="A4" s="275" t="s">
        <v>547</v>
      </c>
      <c r="B4" s="276"/>
      <c r="C4" s="276"/>
      <c r="D4" s="276"/>
      <c r="E4" s="276"/>
      <c r="F4" s="276"/>
      <c r="G4" s="276"/>
      <c r="H4" s="276"/>
      <c r="I4" s="276"/>
      <c r="J4" s="276"/>
      <c r="K4" s="276"/>
      <c r="L4" s="276"/>
      <c r="M4" s="251" t="s">
        <v>546</v>
      </c>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84" t="s">
        <v>26</v>
      </c>
      <c r="AR4" s="285"/>
      <c r="AS4" s="285"/>
      <c r="AT4" s="285"/>
      <c r="AU4" s="285"/>
      <c r="AV4" s="285"/>
      <c r="AW4" s="285"/>
      <c r="AX4" s="286"/>
      <c r="AY4" s="252" t="s">
        <v>309</v>
      </c>
      <c r="AZ4" s="252"/>
      <c r="BA4" s="252"/>
      <c r="BB4" s="252"/>
      <c r="BC4" s="252"/>
      <c r="BD4" s="252"/>
      <c r="BE4" s="252"/>
    </row>
    <row r="5" spans="1:77" s="152" customFormat="1" ht="14.5" customHeight="1" x14ac:dyDescent="0.35">
      <c r="A5" s="279" t="s">
        <v>34</v>
      </c>
      <c r="B5" s="304" t="s">
        <v>35</v>
      </c>
      <c r="C5" s="262" t="s">
        <v>0</v>
      </c>
      <c r="D5" s="279" t="s">
        <v>255</v>
      </c>
      <c r="E5" s="262" t="s">
        <v>36</v>
      </c>
      <c r="F5" s="244" t="s">
        <v>42</v>
      </c>
      <c r="G5" s="262" t="s">
        <v>360</v>
      </c>
      <c r="H5" s="262" t="s">
        <v>38</v>
      </c>
      <c r="I5" s="262" t="s">
        <v>37</v>
      </c>
      <c r="J5" s="269" t="s">
        <v>250</v>
      </c>
      <c r="K5" s="270"/>
      <c r="L5" s="270"/>
      <c r="M5" s="251" t="s">
        <v>548</v>
      </c>
      <c r="N5" s="251"/>
      <c r="O5" s="251"/>
      <c r="P5" s="251"/>
      <c r="Q5" s="251"/>
      <c r="R5" s="251" t="s">
        <v>549</v>
      </c>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96" t="s">
        <v>239</v>
      </c>
      <c r="AR5" s="297"/>
      <c r="AS5" s="298"/>
      <c r="AT5" s="287" t="s">
        <v>550</v>
      </c>
      <c r="AU5" s="288"/>
      <c r="AV5" s="289"/>
      <c r="AW5" s="301" t="s">
        <v>551</v>
      </c>
      <c r="AX5" s="264" t="s">
        <v>39</v>
      </c>
      <c r="AY5" s="252" t="s">
        <v>23</v>
      </c>
      <c r="AZ5" s="252" t="s">
        <v>24</v>
      </c>
      <c r="BA5" s="252" t="s">
        <v>25</v>
      </c>
      <c r="BB5" s="253" t="s">
        <v>27</v>
      </c>
      <c r="BC5" s="256" t="s">
        <v>196</v>
      </c>
      <c r="BD5" s="257"/>
      <c r="BE5" s="258"/>
    </row>
    <row r="6" spans="1:77" s="152" customFormat="1" ht="9" customHeight="1" x14ac:dyDescent="0.35">
      <c r="A6" s="280"/>
      <c r="B6" s="305"/>
      <c r="C6" s="263"/>
      <c r="D6" s="280"/>
      <c r="E6" s="263"/>
      <c r="F6" s="244"/>
      <c r="G6" s="263"/>
      <c r="H6" s="263"/>
      <c r="I6" s="263"/>
      <c r="J6" s="267" t="s">
        <v>225</v>
      </c>
      <c r="K6" s="267" t="s">
        <v>224</v>
      </c>
      <c r="L6" s="267" t="s">
        <v>231</v>
      </c>
      <c r="M6" s="280" t="s">
        <v>256</v>
      </c>
      <c r="N6" s="280" t="s">
        <v>43</v>
      </c>
      <c r="O6" s="299" t="s">
        <v>28</v>
      </c>
      <c r="P6" s="246"/>
      <c r="Q6" s="247"/>
      <c r="R6" s="265" t="s">
        <v>4</v>
      </c>
      <c r="S6" s="312" t="s">
        <v>5</v>
      </c>
      <c r="T6" s="308" t="s">
        <v>445</v>
      </c>
      <c r="U6" s="309"/>
      <c r="V6" s="309"/>
      <c r="W6" s="309"/>
      <c r="X6" s="309"/>
      <c r="Y6" s="309"/>
      <c r="Z6" s="309"/>
      <c r="AA6" s="309"/>
      <c r="AB6" s="309"/>
      <c r="AC6" s="309"/>
      <c r="AD6" s="309"/>
      <c r="AE6" s="309"/>
      <c r="AF6" s="309"/>
      <c r="AG6" s="309"/>
      <c r="AH6" s="309"/>
      <c r="AI6" s="309"/>
      <c r="AJ6" s="309"/>
      <c r="AK6" s="309"/>
      <c r="AL6" s="310"/>
      <c r="AM6" s="245" t="s">
        <v>29</v>
      </c>
      <c r="AN6" s="246"/>
      <c r="AO6" s="247"/>
      <c r="AP6" s="266" t="s">
        <v>971</v>
      </c>
      <c r="AQ6" s="299"/>
      <c r="AR6" s="246"/>
      <c r="AS6" s="247"/>
      <c r="AT6" s="290"/>
      <c r="AU6" s="291"/>
      <c r="AV6" s="292"/>
      <c r="AW6" s="302"/>
      <c r="AX6" s="265"/>
      <c r="AY6" s="252"/>
      <c r="AZ6" s="252"/>
      <c r="BA6" s="252"/>
      <c r="BB6" s="254"/>
      <c r="BC6" s="254" t="s">
        <v>197</v>
      </c>
      <c r="BD6" s="254" t="s">
        <v>199</v>
      </c>
      <c r="BE6" s="254" t="s">
        <v>198</v>
      </c>
    </row>
    <row r="7" spans="1:77" s="152" customFormat="1" ht="23.5" customHeight="1" x14ac:dyDescent="0.35">
      <c r="A7" s="280"/>
      <c r="B7" s="305"/>
      <c r="C7" s="263"/>
      <c r="D7" s="280"/>
      <c r="E7" s="263"/>
      <c r="F7" s="244"/>
      <c r="G7" s="263"/>
      <c r="H7" s="263"/>
      <c r="I7" s="263"/>
      <c r="J7" s="267"/>
      <c r="K7" s="267"/>
      <c r="L7" s="267"/>
      <c r="M7" s="280"/>
      <c r="N7" s="280"/>
      <c r="O7" s="300"/>
      <c r="P7" s="249"/>
      <c r="Q7" s="250"/>
      <c r="R7" s="265"/>
      <c r="S7" s="312"/>
      <c r="T7" s="311" t="s">
        <v>446</v>
      </c>
      <c r="U7" s="271"/>
      <c r="V7" s="153" t="s">
        <v>447</v>
      </c>
      <c r="W7" s="153" t="s">
        <v>448</v>
      </c>
      <c r="X7" s="153" t="s">
        <v>449</v>
      </c>
      <c r="Y7" s="153" t="s">
        <v>450</v>
      </c>
      <c r="Z7" s="153" t="s">
        <v>451</v>
      </c>
      <c r="AA7" s="271" t="s">
        <v>452</v>
      </c>
      <c r="AB7" s="271"/>
      <c r="AC7" s="153" t="s">
        <v>453</v>
      </c>
      <c r="AD7" s="271" t="s">
        <v>454</v>
      </c>
      <c r="AE7" s="271"/>
      <c r="AF7" s="153" t="s">
        <v>455</v>
      </c>
      <c r="AG7" s="314" t="s">
        <v>456</v>
      </c>
      <c r="AH7" s="315"/>
      <c r="AI7" s="271" t="s">
        <v>457</v>
      </c>
      <c r="AJ7" s="271"/>
      <c r="AK7" s="271" t="s">
        <v>458</v>
      </c>
      <c r="AL7" s="316"/>
      <c r="AM7" s="248"/>
      <c r="AN7" s="249"/>
      <c r="AO7" s="250"/>
      <c r="AP7" s="251"/>
      <c r="AQ7" s="300"/>
      <c r="AR7" s="249"/>
      <c r="AS7" s="250"/>
      <c r="AT7" s="293"/>
      <c r="AU7" s="294"/>
      <c r="AV7" s="295"/>
      <c r="AW7" s="302"/>
      <c r="AX7" s="265"/>
      <c r="AY7" s="252"/>
      <c r="AZ7" s="252"/>
      <c r="BA7" s="252"/>
      <c r="BB7" s="254"/>
      <c r="BC7" s="254"/>
      <c r="BD7" s="254"/>
      <c r="BE7" s="254"/>
    </row>
    <row r="8" spans="1:77" s="163" customFormat="1" ht="75.650000000000006" customHeight="1" x14ac:dyDescent="0.35">
      <c r="A8" s="281"/>
      <c r="B8" s="305"/>
      <c r="C8" s="263"/>
      <c r="D8" s="281"/>
      <c r="E8" s="263"/>
      <c r="F8" s="244"/>
      <c r="G8" s="263"/>
      <c r="H8" s="263"/>
      <c r="I8" s="263"/>
      <c r="J8" s="268"/>
      <c r="K8" s="268"/>
      <c r="L8" s="268"/>
      <c r="M8" s="281"/>
      <c r="N8" s="281"/>
      <c r="O8" s="154" t="s">
        <v>1</v>
      </c>
      <c r="P8" s="154" t="s">
        <v>2</v>
      </c>
      <c r="Q8" s="155" t="s">
        <v>3</v>
      </c>
      <c r="R8" s="266"/>
      <c r="S8" s="313"/>
      <c r="T8" s="156" t="s">
        <v>459</v>
      </c>
      <c r="U8" s="157" t="s">
        <v>460</v>
      </c>
      <c r="V8" s="157" t="s">
        <v>526</v>
      </c>
      <c r="W8" s="157" t="s">
        <v>462</v>
      </c>
      <c r="X8" s="157" t="s">
        <v>527</v>
      </c>
      <c r="Y8" s="157" t="s">
        <v>518</v>
      </c>
      <c r="Z8" s="157" t="s">
        <v>465</v>
      </c>
      <c r="AA8" s="158" t="s">
        <v>154</v>
      </c>
      <c r="AB8" s="158" t="s">
        <v>466</v>
      </c>
      <c r="AC8" s="157" t="s">
        <v>972</v>
      </c>
      <c r="AD8" s="158" t="s">
        <v>467</v>
      </c>
      <c r="AE8" s="158" t="s">
        <v>154</v>
      </c>
      <c r="AF8" s="158" t="s">
        <v>468</v>
      </c>
      <c r="AG8" s="317" t="s">
        <v>973</v>
      </c>
      <c r="AH8" s="318"/>
      <c r="AI8" s="157" t="s">
        <v>469</v>
      </c>
      <c r="AJ8" s="157" t="s">
        <v>470</v>
      </c>
      <c r="AK8" s="157" t="s">
        <v>471</v>
      </c>
      <c r="AL8" s="159" t="s">
        <v>470</v>
      </c>
      <c r="AM8" s="160" t="s">
        <v>1</v>
      </c>
      <c r="AN8" s="161" t="s">
        <v>2</v>
      </c>
      <c r="AO8" s="161" t="s">
        <v>3</v>
      </c>
      <c r="AP8" s="251"/>
      <c r="AQ8" s="162" t="s">
        <v>41</v>
      </c>
      <c r="AR8" s="162" t="s">
        <v>21</v>
      </c>
      <c r="AS8" s="162" t="s">
        <v>257</v>
      </c>
      <c r="AT8" s="162" t="s">
        <v>363</v>
      </c>
      <c r="AU8" s="162" t="s">
        <v>202</v>
      </c>
      <c r="AV8" s="162" t="s">
        <v>203</v>
      </c>
      <c r="AW8" s="303"/>
      <c r="AX8" s="266"/>
      <c r="AY8" s="252"/>
      <c r="AZ8" s="252"/>
      <c r="BA8" s="252"/>
      <c r="BB8" s="255"/>
      <c r="BC8" s="255"/>
      <c r="BD8" s="255"/>
      <c r="BE8" s="255"/>
    </row>
    <row r="9" spans="1:77" s="60" customFormat="1" ht="78" x14ac:dyDescent="0.35">
      <c r="A9" s="272">
        <v>1</v>
      </c>
      <c r="B9" s="273" t="s">
        <v>279</v>
      </c>
      <c r="C9" s="274" t="s">
        <v>312</v>
      </c>
      <c r="D9" s="277" t="s">
        <v>994</v>
      </c>
      <c r="E9" s="274" t="s">
        <v>325</v>
      </c>
      <c r="F9" s="77" t="s">
        <v>381</v>
      </c>
      <c r="G9" s="69" t="s">
        <v>654</v>
      </c>
      <c r="H9" s="69" t="s">
        <v>291</v>
      </c>
      <c r="I9" s="69" t="s">
        <v>297</v>
      </c>
      <c r="J9" s="69"/>
      <c r="K9" s="69"/>
      <c r="L9" s="69"/>
      <c r="M9" s="164" t="s">
        <v>382</v>
      </c>
      <c r="N9" s="164" t="s">
        <v>1144</v>
      </c>
      <c r="O9" s="62" t="s">
        <v>14</v>
      </c>
      <c r="P9" s="64" t="s">
        <v>17</v>
      </c>
      <c r="Q9" s="75" t="str">
        <f t="shared" ref="Q9:Q14"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61" t="s">
        <v>655</v>
      </c>
      <c r="S9" s="98" t="s">
        <v>355</v>
      </c>
      <c r="T9" s="109" t="s">
        <v>472</v>
      </c>
      <c r="U9" s="110" t="s">
        <v>473</v>
      </c>
      <c r="V9" s="110" t="s">
        <v>474</v>
      </c>
      <c r="W9" s="110" t="s">
        <v>475</v>
      </c>
      <c r="X9" s="110" t="s">
        <v>476</v>
      </c>
      <c r="Y9" s="110" t="s">
        <v>477</v>
      </c>
      <c r="Z9" s="110" t="s">
        <v>478</v>
      </c>
      <c r="AA9" s="107">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08" t="str">
        <f t="shared" ref="AB9" si="1">IF(AA9&lt;=85,"Débil",IF(AA9&lt;=95,"Moderado","Fuerte"))</f>
        <v>Fuerte</v>
      </c>
      <c r="AC9" s="111" t="s">
        <v>422</v>
      </c>
      <c r="AD9" s="108" t="str">
        <f>IFERROR(VLOOKUP(CONCATENATE(AB9,AC9),'Listados Datos'!$S$2:$T$10,2,FALSE),"")</f>
        <v>Fuerte</v>
      </c>
      <c r="AE9" s="108">
        <f>IF(AD9="Fuerte",100,IF(AD9="Moderado",50,0))</f>
        <v>100</v>
      </c>
      <c r="AF9" s="108" t="str">
        <f>VLOOKUP(CONCATENATE(AB9,AC9),'Listados Datos'!$S$2:$U$10,3,0)</f>
        <v>No</v>
      </c>
      <c r="AG9" s="108">
        <f>IFERROR(AVERAGE(AE9,AE9),0)</f>
        <v>100</v>
      </c>
      <c r="AH9" s="168" t="str">
        <f>IF(AG9&gt;=100,"Fuerte",IF(AG9&gt;=50,"Moderado",IF(AG9&gt;=0,"Débil","")))</f>
        <v>Fuerte</v>
      </c>
      <c r="AI9" s="96" t="s">
        <v>423</v>
      </c>
      <c r="AJ9" s="97">
        <f>IFERROR(VLOOKUP(CONCATENATE(AH9,AI9),'Listados Datos'!$X$6:$Y$7,2,0),0)</f>
        <v>2</v>
      </c>
      <c r="AK9" s="96" t="s">
        <v>425</v>
      </c>
      <c r="AL9" s="100">
        <f>IFERROR(VLOOKUP(CONCATENATE(AH9,AK9),'Listados Datos'!Z$6:$AA14,2,0),0)</f>
        <v>1</v>
      </c>
      <c r="AM9" s="99" t="s">
        <v>18</v>
      </c>
      <c r="AN9" s="64" t="s">
        <v>19</v>
      </c>
      <c r="AO9" s="75" t="str">
        <f t="shared" ref="AO9:AO14"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63" t="s">
        <v>236</v>
      </c>
      <c r="AQ9" s="67" t="s">
        <v>910</v>
      </c>
      <c r="AR9" s="65" t="s">
        <v>1056</v>
      </c>
      <c r="AS9" s="66" t="s">
        <v>325</v>
      </c>
      <c r="AT9" s="66" t="s">
        <v>383</v>
      </c>
      <c r="AU9" s="81">
        <v>44075</v>
      </c>
      <c r="AV9" s="81">
        <v>44196</v>
      </c>
      <c r="AW9" s="143" t="s">
        <v>656</v>
      </c>
      <c r="AX9" s="66" t="s">
        <v>384</v>
      </c>
      <c r="AY9" s="66"/>
      <c r="AZ9" s="66"/>
      <c r="BA9" s="66"/>
      <c r="BB9" s="66"/>
      <c r="BC9" s="144"/>
      <c r="BD9" s="144"/>
      <c r="BE9" s="144"/>
      <c r="BF9" s="68"/>
      <c r="BG9" s="68"/>
      <c r="BH9" s="68"/>
      <c r="BI9" s="68"/>
      <c r="BJ9" s="68"/>
      <c r="BK9" s="68"/>
      <c r="BL9" s="68"/>
      <c r="BM9" s="68"/>
      <c r="BN9" s="68"/>
      <c r="BO9" s="68"/>
      <c r="BP9" s="68"/>
      <c r="BQ9" s="68"/>
      <c r="BR9" s="68"/>
      <c r="BS9" s="68"/>
      <c r="BT9" s="68"/>
      <c r="BU9" s="68"/>
      <c r="BV9" s="68"/>
      <c r="BW9" s="68"/>
      <c r="BX9" s="68"/>
      <c r="BY9" s="68"/>
    </row>
    <row r="10" spans="1:77" s="60" customFormat="1" ht="65" x14ac:dyDescent="0.35">
      <c r="A10" s="272"/>
      <c r="B10" s="273"/>
      <c r="C10" s="274"/>
      <c r="D10" s="277"/>
      <c r="E10" s="274"/>
      <c r="F10" s="78" t="s">
        <v>377</v>
      </c>
      <c r="G10" s="69" t="s">
        <v>378</v>
      </c>
      <c r="H10" s="69" t="s">
        <v>291</v>
      </c>
      <c r="I10" s="69" t="s">
        <v>294</v>
      </c>
      <c r="J10" s="69"/>
      <c r="K10" s="69"/>
      <c r="L10" s="69"/>
      <c r="M10" s="165" t="s">
        <v>657</v>
      </c>
      <c r="N10" s="165" t="s">
        <v>352</v>
      </c>
      <c r="O10" s="62" t="s">
        <v>18</v>
      </c>
      <c r="P10" s="64" t="s">
        <v>15</v>
      </c>
      <c r="Q10" s="75" t="str">
        <f t="shared" si="0"/>
        <v>ALTA</v>
      </c>
      <c r="R10" s="61" t="s">
        <v>390</v>
      </c>
      <c r="S10" s="98" t="s">
        <v>355</v>
      </c>
      <c r="T10" s="109" t="s">
        <v>472</v>
      </c>
      <c r="U10" s="110" t="s">
        <v>473</v>
      </c>
      <c r="V10" s="110" t="s">
        <v>474</v>
      </c>
      <c r="W10" s="110" t="s">
        <v>475</v>
      </c>
      <c r="X10" s="110" t="s">
        <v>476</v>
      </c>
      <c r="Y10" s="110" t="s">
        <v>477</v>
      </c>
      <c r="Z10" s="110" t="s">
        <v>478</v>
      </c>
      <c r="AA10" s="107">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08" t="str">
        <f t="shared" ref="AB10:AB14" si="3">IF(AA10&lt;=85,"Débil",IF(AA10&lt;=95,"Moderado","Fuerte"))</f>
        <v>Fuerte</v>
      </c>
      <c r="AC10" s="111" t="s">
        <v>422</v>
      </c>
      <c r="AD10" s="108" t="str">
        <f>IFERROR(VLOOKUP(CONCATENATE(AB10,AC10),'Listados Datos'!$S$2:$T$10,2,FALSE),"")</f>
        <v>Fuerte</v>
      </c>
      <c r="AE10" s="108">
        <f t="shared" ref="AE10:AE14" si="4">IF(AD10="Fuerte",100,IF(AD10="Moderado",50,0))</f>
        <v>100</v>
      </c>
      <c r="AF10" s="108" t="str">
        <f>VLOOKUP(CONCATENATE(AB10,AC10),'Listados Datos'!$S$2:$U$10,3,0)</f>
        <v>No</v>
      </c>
      <c r="AG10" s="108">
        <f t="shared" ref="AG10:AG14" si="5">IFERROR(AVERAGE(AE10,AE10),0)</f>
        <v>100</v>
      </c>
      <c r="AH10" s="168" t="str">
        <f t="shared" ref="AH10:AH14" si="6">IF(AG10&gt;=100,"Fuerte",IF(AG10&gt;=50,"Moderado",IF(AG10&gt;=0,"Débil","")))</f>
        <v>Fuerte</v>
      </c>
      <c r="AI10" s="96" t="s">
        <v>423</v>
      </c>
      <c r="AJ10" s="97">
        <f>IFERROR(VLOOKUP(CONCATENATE(AH10,AI10),'Listados Datos'!$X$6:$Y$7,2,0),0)</f>
        <v>2</v>
      </c>
      <c r="AK10" s="96" t="s">
        <v>425</v>
      </c>
      <c r="AL10" s="100">
        <f>IFERROR(VLOOKUP(CONCATENATE(AH10,AK10),'Listados Datos'!Z$6:$AA15,2,0),0)</f>
        <v>1</v>
      </c>
      <c r="AM10" s="99" t="s">
        <v>233</v>
      </c>
      <c r="AN10" s="64" t="s">
        <v>17</v>
      </c>
      <c r="AO10" s="75" t="str">
        <f t="shared" si="2"/>
        <v>MODERADA</v>
      </c>
      <c r="AP10" s="63" t="s">
        <v>236</v>
      </c>
      <c r="AQ10" s="67" t="s">
        <v>911</v>
      </c>
      <c r="AR10" s="65" t="s">
        <v>1056</v>
      </c>
      <c r="AS10" s="66" t="s">
        <v>325</v>
      </c>
      <c r="AT10" s="66" t="s">
        <v>383</v>
      </c>
      <c r="AU10" s="81">
        <v>44075</v>
      </c>
      <c r="AV10" s="81">
        <v>44196</v>
      </c>
      <c r="AW10" s="143" t="s">
        <v>656</v>
      </c>
      <c r="AX10" s="66" t="s">
        <v>385</v>
      </c>
      <c r="AY10" s="66"/>
      <c r="AZ10" s="66"/>
      <c r="BA10" s="66"/>
      <c r="BB10" s="66"/>
      <c r="BC10" s="144"/>
      <c r="BD10" s="144"/>
      <c r="BE10" s="144"/>
      <c r="BF10" s="68"/>
      <c r="BG10" s="68"/>
      <c r="BH10" s="68"/>
      <c r="BI10" s="68"/>
      <c r="BJ10" s="68"/>
      <c r="BK10" s="68"/>
      <c r="BL10" s="68"/>
      <c r="BM10" s="68"/>
      <c r="BN10" s="68"/>
      <c r="BO10" s="68"/>
      <c r="BP10" s="68"/>
      <c r="BQ10" s="68"/>
      <c r="BR10" s="68"/>
      <c r="BS10" s="68"/>
      <c r="BT10" s="68"/>
      <c r="BU10" s="68"/>
      <c r="BV10" s="68"/>
      <c r="BW10" s="68"/>
      <c r="BX10" s="68"/>
      <c r="BY10" s="68"/>
    </row>
    <row r="11" spans="1:77" s="60" customFormat="1" ht="65" x14ac:dyDescent="0.35">
      <c r="A11" s="272"/>
      <c r="B11" s="273"/>
      <c r="C11" s="274"/>
      <c r="D11" s="277"/>
      <c r="E11" s="274"/>
      <c r="F11" s="78" t="s">
        <v>386</v>
      </c>
      <c r="G11" s="69" t="s">
        <v>387</v>
      </c>
      <c r="H11" s="69" t="s">
        <v>291</v>
      </c>
      <c r="I11" s="69" t="s">
        <v>294</v>
      </c>
      <c r="J11" s="69"/>
      <c r="K11" s="69"/>
      <c r="L11" s="69"/>
      <c r="M11" s="165" t="s">
        <v>388</v>
      </c>
      <c r="N11" s="165" t="s">
        <v>389</v>
      </c>
      <c r="O11" s="62" t="s">
        <v>18</v>
      </c>
      <c r="P11" s="64" t="s">
        <v>15</v>
      </c>
      <c r="Q11" s="75" t="str">
        <f t="shared" si="0"/>
        <v>ALTA</v>
      </c>
      <c r="R11" s="61" t="s">
        <v>391</v>
      </c>
      <c r="S11" s="98" t="s">
        <v>355</v>
      </c>
      <c r="T11" s="109" t="s">
        <v>472</v>
      </c>
      <c r="U11" s="110" t="s">
        <v>473</v>
      </c>
      <c r="V11" s="110" t="s">
        <v>474</v>
      </c>
      <c r="W11" s="110" t="s">
        <v>475</v>
      </c>
      <c r="X11" s="110" t="s">
        <v>476</v>
      </c>
      <c r="Y11" s="110" t="s">
        <v>477</v>
      </c>
      <c r="Z11" s="110" t="s">
        <v>478</v>
      </c>
      <c r="AA11" s="107">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08" t="str">
        <f t="shared" si="3"/>
        <v>Fuerte</v>
      </c>
      <c r="AC11" s="111" t="s">
        <v>422</v>
      </c>
      <c r="AD11" s="108" t="str">
        <f>IFERROR(VLOOKUP(CONCATENATE(AB11,AC11),'Listados Datos'!$S$2:$T$10,2,FALSE),"")</f>
        <v>Fuerte</v>
      </c>
      <c r="AE11" s="108">
        <f t="shared" si="4"/>
        <v>100</v>
      </c>
      <c r="AF11" s="108" t="str">
        <f>VLOOKUP(CONCATENATE(AB11,AC11),'Listados Datos'!$S$2:$U$10,3,0)</f>
        <v>No</v>
      </c>
      <c r="AG11" s="108">
        <f t="shared" si="5"/>
        <v>100</v>
      </c>
      <c r="AH11" s="168" t="str">
        <f t="shared" si="6"/>
        <v>Fuerte</v>
      </c>
      <c r="AI11" s="96" t="s">
        <v>423</v>
      </c>
      <c r="AJ11" s="97">
        <f>IFERROR(VLOOKUP(CONCATENATE(AH11,AI11),'Listados Datos'!$X$6:$Y$7,2,0),0)</f>
        <v>2</v>
      </c>
      <c r="AK11" s="96" t="s">
        <v>425</v>
      </c>
      <c r="AL11" s="100">
        <f>IFERROR(VLOOKUP(CONCATENATE(AH11,AK11),'Listados Datos'!Z$6:$AA16,2,0),0)</f>
        <v>1</v>
      </c>
      <c r="AM11" s="99" t="s">
        <v>233</v>
      </c>
      <c r="AN11" s="64" t="s">
        <v>17</v>
      </c>
      <c r="AO11" s="75" t="str">
        <f t="shared" si="2"/>
        <v>MODERADA</v>
      </c>
      <c r="AP11" s="63" t="s">
        <v>236</v>
      </c>
      <c r="AQ11" s="67" t="s">
        <v>912</v>
      </c>
      <c r="AR11" s="65" t="s">
        <v>1056</v>
      </c>
      <c r="AS11" s="66" t="s">
        <v>325</v>
      </c>
      <c r="AT11" s="66" t="s">
        <v>383</v>
      </c>
      <c r="AU11" s="81">
        <v>44075</v>
      </c>
      <c r="AV11" s="81">
        <v>44196</v>
      </c>
      <c r="AW11" s="143" t="s">
        <v>656</v>
      </c>
      <c r="AX11" s="66" t="s">
        <v>393</v>
      </c>
      <c r="AY11" s="66"/>
      <c r="AZ11" s="66"/>
      <c r="BA11" s="66"/>
      <c r="BB11" s="66"/>
      <c r="BC11" s="144"/>
      <c r="BD11" s="144"/>
      <c r="BE11" s="144"/>
      <c r="BF11" s="68"/>
      <c r="BG11" s="68"/>
      <c r="BH11" s="68"/>
      <c r="BI11" s="68"/>
      <c r="BJ11" s="68"/>
      <c r="BK11" s="68"/>
      <c r="BL11" s="68"/>
      <c r="BM11" s="68"/>
      <c r="BN11" s="68"/>
      <c r="BO11" s="68"/>
      <c r="BP11" s="68"/>
      <c r="BQ11" s="68"/>
      <c r="BR11" s="68"/>
      <c r="BS11" s="68"/>
      <c r="BT11" s="68"/>
      <c r="BU11" s="68"/>
      <c r="BV11" s="68"/>
      <c r="BW11" s="68"/>
      <c r="BX11" s="68"/>
      <c r="BY11" s="68"/>
    </row>
    <row r="12" spans="1:77" s="60" customFormat="1" ht="117" x14ac:dyDescent="0.35">
      <c r="A12" s="272"/>
      <c r="B12" s="273"/>
      <c r="C12" s="274"/>
      <c r="D12" s="277"/>
      <c r="E12" s="274"/>
      <c r="F12" s="78" t="s">
        <v>374</v>
      </c>
      <c r="G12" s="69" t="s">
        <v>517</v>
      </c>
      <c r="H12" s="69" t="s">
        <v>291</v>
      </c>
      <c r="I12" s="69" t="s">
        <v>300</v>
      </c>
      <c r="J12" s="69"/>
      <c r="K12" s="69"/>
      <c r="L12" s="69"/>
      <c r="M12" s="165" t="s">
        <v>658</v>
      </c>
      <c r="N12" s="165" t="s">
        <v>659</v>
      </c>
      <c r="O12" s="62" t="s">
        <v>18</v>
      </c>
      <c r="P12" s="64" t="s">
        <v>17</v>
      </c>
      <c r="Q12" s="75" t="str">
        <f t="shared" si="0"/>
        <v>MODERADA</v>
      </c>
      <c r="R12" s="61" t="s">
        <v>519</v>
      </c>
      <c r="S12" s="98" t="s">
        <v>355</v>
      </c>
      <c r="T12" s="109" t="s">
        <v>472</v>
      </c>
      <c r="U12" s="110" t="s">
        <v>473</v>
      </c>
      <c r="V12" s="110" t="s">
        <v>474</v>
      </c>
      <c r="W12" s="110" t="s">
        <v>475</v>
      </c>
      <c r="X12" s="110" t="s">
        <v>476</v>
      </c>
      <c r="Y12" s="110" t="s">
        <v>477</v>
      </c>
      <c r="Z12" s="110" t="s">
        <v>489</v>
      </c>
      <c r="AA12" s="107">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08" t="str">
        <f t="shared" si="3"/>
        <v>Moderado</v>
      </c>
      <c r="AC12" s="111" t="s">
        <v>422</v>
      </c>
      <c r="AD12" s="108" t="str">
        <f>IFERROR(VLOOKUP(CONCATENATE(AB12,AC12),'Listados Datos'!$S$2:$T$10,2,FALSE),"")</f>
        <v>Moderado</v>
      </c>
      <c r="AE12" s="108">
        <f t="shared" si="4"/>
        <v>50</v>
      </c>
      <c r="AF12" s="108" t="str">
        <f>VLOOKUP(CONCATENATE(AB12,AC12),'Listados Datos'!$S$2:$U$10,3,0)</f>
        <v>Sí</v>
      </c>
      <c r="AG12" s="108">
        <f t="shared" si="5"/>
        <v>50</v>
      </c>
      <c r="AH12" s="168" t="str">
        <f t="shared" si="6"/>
        <v>Moderado</v>
      </c>
      <c r="AI12" s="96" t="s">
        <v>423</v>
      </c>
      <c r="AJ12" s="97">
        <f>IFERROR(VLOOKUP(CONCATENATE(AH12,AI12),'Listados Datos'!$X$6:$Y$7,2,0),0)</f>
        <v>1</v>
      </c>
      <c r="AK12" s="96" t="s">
        <v>423</v>
      </c>
      <c r="AL12" s="100">
        <f>IFERROR(VLOOKUP(CONCATENATE(AH12,AK12),'Listados Datos'!Z$6:$AA17,2,0),0)</f>
        <v>1</v>
      </c>
      <c r="AM12" s="99" t="s">
        <v>233</v>
      </c>
      <c r="AN12" s="64" t="s">
        <v>17</v>
      </c>
      <c r="AO12" s="75" t="str">
        <f t="shared" si="2"/>
        <v>MODERADA</v>
      </c>
      <c r="AP12" s="63" t="s">
        <v>189</v>
      </c>
      <c r="AQ12" s="67" t="s">
        <v>913</v>
      </c>
      <c r="AR12" s="65" t="s">
        <v>1057</v>
      </c>
      <c r="AS12" s="66" t="s">
        <v>520</v>
      </c>
      <c r="AT12" s="66" t="s">
        <v>521</v>
      </c>
      <c r="AU12" s="81">
        <v>44075</v>
      </c>
      <c r="AV12" s="81">
        <v>44196</v>
      </c>
      <c r="AW12" s="143" t="s">
        <v>660</v>
      </c>
      <c r="AX12" s="66" t="s">
        <v>522</v>
      </c>
      <c r="AY12" s="66"/>
      <c r="AZ12" s="66"/>
      <c r="BA12" s="66"/>
      <c r="BB12" s="66"/>
      <c r="BC12" s="144"/>
      <c r="BD12" s="144"/>
      <c r="BE12" s="144"/>
      <c r="BF12" s="68"/>
      <c r="BG12" s="68"/>
      <c r="BH12" s="68"/>
      <c r="BI12" s="68"/>
      <c r="BJ12" s="68"/>
      <c r="BK12" s="68"/>
      <c r="BL12" s="68"/>
      <c r="BM12" s="68"/>
      <c r="BN12" s="68"/>
      <c r="BO12" s="68"/>
      <c r="BP12" s="68"/>
      <c r="BQ12" s="68"/>
      <c r="BR12" s="68"/>
      <c r="BS12" s="68"/>
      <c r="BT12" s="68"/>
      <c r="BU12" s="68"/>
      <c r="BV12" s="68"/>
      <c r="BW12" s="68"/>
      <c r="BX12" s="68"/>
      <c r="BY12" s="68"/>
    </row>
    <row r="13" spans="1:77" s="60" customFormat="1" ht="93" x14ac:dyDescent="0.35">
      <c r="A13" s="272"/>
      <c r="B13" s="273"/>
      <c r="C13" s="274"/>
      <c r="D13" s="277"/>
      <c r="E13" s="274"/>
      <c r="F13" s="78" t="s">
        <v>1239</v>
      </c>
      <c r="G13" s="69" t="s">
        <v>373</v>
      </c>
      <c r="H13" s="69" t="s">
        <v>292</v>
      </c>
      <c r="I13" s="69" t="s">
        <v>301</v>
      </c>
      <c r="J13" s="69"/>
      <c r="K13" s="69"/>
      <c r="L13" s="69"/>
      <c r="M13" s="165" t="s">
        <v>661</v>
      </c>
      <c r="N13" s="165" t="s">
        <v>394</v>
      </c>
      <c r="O13" s="62" t="s">
        <v>233</v>
      </c>
      <c r="P13" s="64" t="s">
        <v>15</v>
      </c>
      <c r="Q13" s="75" t="str">
        <f t="shared" si="0"/>
        <v>ALTA</v>
      </c>
      <c r="R13" s="61" t="s">
        <v>1253</v>
      </c>
      <c r="S13" s="98" t="s">
        <v>355</v>
      </c>
      <c r="T13" s="109" t="s">
        <v>472</v>
      </c>
      <c r="U13" s="110" t="s">
        <v>473</v>
      </c>
      <c r="V13" s="110" t="s">
        <v>474</v>
      </c>
      <c r="W13" s="110" t="s">
        <v>475</v>
      </c>
      <c r="X13" s="110" t="s">
        <v>476</v>
      </c>
      <c r="Y13" s="110" t="s">
        <v>477</v>
      </c>
      <c r="Z13" s="110" t="s">
        <v>489</v>
      </c>
      <c r="AA13" s="107">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90</v>
      </c>
      <c r="AB13" s="108" t="str">
        <f t="shared" si="3"/>
        <v>Moderado</v>
      </c>
      <c r="AC13" s="111" t="s">
        <v>422</v>
      </c>
      <c r="AD13" s="108" t="str">
        <f>IFERROR(VLOOKUP(CONCATENATE(AB13,AC13),'Listados Datos'!$S$2:$T$10,2,FALSE),"")</f>
        <v>Moderado</v>
      </c>
      <c r="AE13" s="108">
        <f t="shared" si="4"/>
        <v>50</v>
      </c>
      <c r="AF13" s="108" t="str">
        <f>VLOOKUP(CONCATENATE(AB13,AC13),'Listados Datos'!$S$2:$U$10,3,0)</f>
        <v>Sí</v>
      </c>
      <c r="AG13" s="108">
        <f t="shared" si="5"/>
        <v>50</v>
      </c>
      <c r="AH13" s="168" t="str">
        <f t="shared" si="6"/>
        <v>Moderado</v>
      </c>
      <c r="AI13" s="96" t="s">
        <v>423</v>
      </c>
      <c r="AJ13" s="97">
        <f>IFERROR(VLOOKUP(CONCATENATE(AH13,AI13),'Listados Datos'!$X$6:$Y$7,2,0),0)</f>
        <v>1</v>
      </c>
      <c r="AK13" s="96" t="s">
        <v>425</v>
      </c>
      <c r="AL13" s="100">
        <f>IFERROR(VLOOKUP(CONCATENATE(AH13,AK13),'Listados Datos'!Z$6:$AA18,2,0),0)</f>
        <v>0</v>
      </c>
      <c r="AM13" s="99" t="s">
        <v>353</v>
      </c>
      <c r="AN13" s="64" t="s">
        <v>17</v>
      </c>
      <c r="AO13" s="75" t="str">
        <f t="shared" si="2"/>
        <v>MODERADA</v>
      </c>
      <c r="AP13" s="63" t="s">
        <v>189</v>
      </c>
      <c r="AQ13" s="67" t="s">
        <v>914</v>
      </c>
      <c r="AR13" s="65" t="s">
        <v>1058</v>
      </c>
      <c r="AS13" s="66" t="s">
        <v>325</v>
      </c>
      <c r="AT13" s="66" t="s">
        <v>383</v>
      </c>
      <c r="AU13" s="81">
        <v>44075</v>
      </c>
      <c r="AV13" s="81">
        <v>44196</v>
      </c>
      <c r="AW13" s="143" t="s">
        <v>396</v>
      </c>
      <c r="AX13" s="66" t="s">
        <v>397</v>
      </c>
      <c r="AY13" s="66"/>
      <c r="AZ13" s="66"/>
      <c r="BA13" s="66"/>
      <c r="BB13" s="66"/>
      <c r="BC13" s="144"/>
      <c r="BD13" s="144"/>
      <c r="BE13" s="144"/>
      <c r="BF13" s="68"/>
      <c r="BG13" s="68"/>
      <c r="BH13" s="68"/>
      <c r="BI13" s="68"/>
      <c r="BJ13" s="68"/>
      <c r="BK13" s="68"/>
      <c r="BL13" s="68"/>
      <c r="BM13" s="68"/>
      <c r="BN13" s="68"/>
      <c r="BO13" s="68"/>
      <c r="BP13" s="68"/>
      <c r="BQ13" s="68"/>
      <c r="BR13" s="68"/>
      <c r="BS13" s="68"/>
      <c r="BT13" s="68"/>
      <c r="BU13" s="68"/>
      <c r="BV13" s="68"/>
      <c r="BW13" s="68"/>
      <c r="BX13" s="68"/>
      <c r="BY13" s="68"/>
    </row>
    <row r="14" spans="1:77" s="60" customFormat="1" ht="75.75" customHeight="1" x14ac:dyDescent="0.35">
      <c r="A14" s="272"/>
      <c r="B14" s="273"/>
      <c r="C14" s="274"/>
      <c r="D14" s="277"/>
      <c r="E14" s="274"/>
      <c r="F14" s="78" t="s">
        <v>375</v>
      </c>
      <c r="G14" s="69" t="s">
        <v>376</v>
      </c>
      <c r="H14" s="69" t="s">
        <v>293</v>
      </c>
      <c r="I14" s="69" t="s">
        <v>302</v>
      </c>
      <c r="J14" s="69" t="s">
        <v>230</v>
      </c>
      <c r="K14" s="69" t="s">
        <v>662</v>
      </c>
      <c r="L14" s="69" t="s">
        <v>380</v>
      </c>
      <c r="M14" s="165" t="s">
        <v>523</v>
      </c>
      <c r="N14" s="165" t="s">
        <v>524</v>
      </c>
      <c r="O14" s="62" t="s">
        <v>233</v>
      </c>
      <c r="P14" s="64" t="s">
        <v>17</v>
      </c>
      <c r="Q14" s="75" t="str">
        <f t="shared" si="0"/>
        <v>MODERADA</v>
      </c>
      <c r="R14" s="61" t="s">
        <v>525</v>
      </c>
      <c r="S14" s="98" t="s">
        <v>355</v>
      </c>
      <c r="T14" s="109" t="s">
        <v>472</v>
      </c>
      <c r="U14" s="110" t="s">
        <v>473</v>
      </c>
      <c r="V14" s="110" t="s">
        <v>474</v>
      </c>
      <c r="W14" s="110" t="s">
        <v>475</v>
      </c>
      <c r="X14" s="110" t="s">
        <v>476</v>
      </c>
      <c r="Y14" s="110" t="s">
        <v>477</v>
      </c>
      <c r="Z14" s="110" t="s">
        <v>489</v>
      </c>
      <c r="AA14" s="107">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08" t="str">
        <f t="shared" si="3"/>
        <v>Moderado</v>
      </c>
      <c r="AC14" s="111" t="s">
        <v>422</v>
      </c>
      <c r="AD14" s="108" t="str">
        <f>IFERROR(VLOOKUP(CONCATENATE(AB14,AC14),'Listados Datos'!$S$2:$T$10,2,FALSE),"")</f>
        <v>Moderado</v>
      </c>
      <c r="AE14" s="108">
        <f t="shared" si="4"/>
        <v>50</v>
      </c>
      <c r="AF14" s="108" t="str">
        <f>VLOOKUP(CONCATENATE(AB14,AC14),'Listados Datos'!$S$2:$U$10,3,0)</f>
        <v>Sí</v>
      </c>
      <c r="AG14" s="108">
        <f t="shared" si="5"/>
        <v>50</v>
      </c>
      <c r="AH14" s="168" t="str">
        <f t="shared" si="6"/>
        <v>Moderado</v>
      </c>
      <c r="AI14" s="96" t="s">
        <v>423</v>
      </c>
      <c r="AJ14" s="97">
        <f>IFERROR(VLOOKUP(CONCATENATE(AH14,AI14),'Listados Datos'!$X$6:$Y$7,2,0),0)</f>
        <v>1</v>
      </c>
      <c r="AK14" s="96" t="s">
        <v>423</v>
      </c>
      <c r="AL14" s="100">
        <f>IFERROR(VLOOKUP(CONCATENATE(AH14,AK14),'Listados Datos'!Z$6:$AA19,2,0),0)</f>
        <v>1</v>
      </c>
      <c r="AM14" s="99" t="s">
        <v>233</v>
      </c>
      <c r="AN14" s="64" t="s">
        <v>17</v>
      </c>
      <c r="AO14" s="75" t="str">
        <f t="shared" si="2"/>
        <v>MODERADA</v>
      </c>
      <c r="AP14" s="63" t="s">
        <v>189</v>
      </c>
      <c r="AQ14" s="67" t="s">
        <v>915</v>
      </c>
      <c r="AR14" s="65" t="s">
        <v>1057</v>
      </c>
      <c r="AS14" s="66" t="s">
        <v>520</v>
      </c>
      <c r="AT14" s="66" t="s">
        <v>521</v>
      </c>
      <c r="AU14" s="81">
        <v>44075</v>
      </c>
      <c r="AV14" s="81">
        <v>44196</v>
      </c>
      <c r="AW14" s="143" t="s">
        <v>660</v>
      </c>
      <c r="AX14" s="66" t="s">
        <v>522</v>
      </c>
      <c r="AY14" s="66"/>
      <c r="AZ14" s="66"/>
      <c r="BA14" s="66"/>
      <c r="BB14" s="66"/>
      <c r="BC14" s="144"/>
      <c r="BD14" s="144"/>
      <c r="BE14" s="144"/>
      <c r="BF14" s="68"/>
      <c r="BG14" s="68"/>
      <c r="BH14" s="68"/>
      <c r="BI14" s="68"/>
      <c r="BJ14" s="68"/>
      <c r="BK14" s="68"/>
      <c r="BL14" s="68"/>
      <c r="BM14" s="68"/>
      <c r="BN14" s="68"/>
      <c r="BO14" s="68"/>
      <c r="BP14" s="68"/>
      <c r="BQ14" s="68"/>
      <c r="BR14" s="68"/>
      <c r="BS14" s="68"/>
      <c r="BT14" s="68"/>
      <c r="BU14" s="68"/>
      <c r="BV14" s="68"/>
      <c r="BW14" s="68"/>
      <c r="BX14" s="68"/>
      <c r="BY14" s="68"/>
    </row>
    <row r="15" spans="1:77" s="60" customFormat="1" ht="117" x14ac:dyDescent="0.35">
      <c r="A15" s="272">
        <v>2</v>
      </c>
      <c r="B15" s="273" t="s">
        <v>1236</v>
      </c>
      <c r="C15" s="274" t="s">
        <v>322</v>
      </c>
      <c r="D15" s="277" t="s">
        <v>999</v>
      </c>
      <c r="E15" s="274" t="s">
        <v>329</v>
      </c>
      <c r="F15" s="78" t="s">
        <v>349</v>
      </c>
      <c r="G15" s="69" t="s">
        <v>884</v>
      </c>
      <c r="H15" s="69" t="s">
        <v>291</v>
      </c>
      <c r="I15" s="69" t="s">
        <v>296</v>
      </c>
      <c r="J15" s="69"/>
      <c r="K15" s="69"/>
      <c r="L15" s="69"/>
      <c r="M15" s="165" t="s">
        <v>705</v>
      </c>
      <c r="N15" s="165" t="s">
        <v>706</v>
      </c>
      <c r="O15" s="62" t="s">
        <v>14</v>
      </c>
      <c r="P15" s="64" t="s">
        <v>19</v>
      </c>
      <c r="Q15" s="75" t="str">
        <f t="shared" ref="Q15:Q78" si="7">IF(AND(O15="Rara Vez",P15="Insignificante"),("BAJA"),IF(AND(O15="Rara Vez",P15="Menor"),("BAJA"),IF(AND(O15="Rara Vez",P15="Moderado"),("MODERADA"),IF(AND(O15="Rara Vez",P15="Mayor"),("ALTA"),IF(AND(O15="Improbable",P15="Insignificante"),("BAJA"),IF(AND(O15="Improbable",P15="Menor"),("BAJA"),IF(AND(O15="Improbable",P15="Moderado"),("MODERADA"),IF(AND(O15="Improbable",P15="Mayor"),("ALTA"),IF(AND(O15="Posible",P15="Insignificante"),("BAJA"),IF(AND(O15="Posible",P15="Menor"),("MODERADA"),IF(AND(O15="Posible",P15="Moderado"),("ALTA"),IF(AND(O15="Posible",P15="Mayor"),("EXTREMA"),IF(AND(O15="Probable",P15="Insignificante"),("MODERADA"),IF(AND(O15="Probable",P15="Menor"),("ALTA"),IF(AND(O15="Probable",P15="Moderado"),("ALTA"),IF(AND(O15="Probable",P15="Mayor"),("EXTREMA"),IF(AND(O15="Casi Seguro",P15="Insignificante"),("ALTA"),IF(AND(O15="Casi Seguro",P15="Menor"),("ALTA"),IF(AND(O15="Casi Seguro",P15="Moderado"),("EXTREMA"),IF(AND(O15="Casi Seguro",P15="Mayor"),("EXTREMA"),IF(P15="Catastrófico","EXTREMA","VALORAR")))))))))))))))))))))</f>
        <v>ALTA</v>
      </c>
      <c r="R15" s="61" t="s">
        <v>1040</v>
      </c>
      <c r="S15" s="98" t="s">
        <v>355</v>
      </c>
      <c r="T15" s="109" t="s">
        <v>472</v>
      </c>
      <c r="U15" s="110" t="s">
        <v>473</v>
      </c>
      <c r="V15" s="110" t="s">
        <v>474</v>
      </c>
      <c r="W15" s="110" t="s">
        <v>475</v>
      </c>
      <c r="X15" s="110" t="s">
        <v>476</v>
      </c>
      <c r="Y15" s="110" t="s">
        <v>477</v>
      </c>
      <c r="Z15" s="110" t="s">
        <v>478</v>
      </c>
      <c r="AA15" s="107">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08" t="str">
        <f t="shared" ref="AB15:AB78" si="8">IF(AA15&lt;=85,"Débil",IF(AA15&lt;=95,"Moderado","Fuerte"))</f>
        <v>Fuerte</v>
      </c>
      <c r="AC15" s="111" t="s">
        <v>422</v>
      </c>
      <c r="AD15" s="108" t="str">
        <f>IFERROR(VLOOKUP(CONCATENATE(AB15,AC15),'Listados Datos'!$S$2:$T$10,2,FALSE),"")</f>
        <v>Fuerte</v>
      </c>
      <c r="AE15" s="108">
        <f t="shared" ref="AE15:AE78" si="9">IF(AD15="Fuerte",100,IF(AD15="Moderado",50,0))</f>
        <v>100</v>
      </c>
      <c r="AF15" s="108" t="str">
        <f>VLOOKUP(CONCATENATE(AB15,AC15),'Listados Datos'!$S$2:$U$10,3,0)</f>
        <v>No</v>
      </c>
      <c r="AG15" s="108">
        <f t="shared" ref="AG15:AG78" si="10">IFERROR(AVERAGE(AE15,AE15),0)</f>
        <v>100</v>
      </c>
      <c r="AH15" s="168" t="str">
        <f t="shared" ref="AH15:AH78" si="11">IF(AG15&gt;=100,"Fuerte",IF(AG15&gt;=50,"Moderado",IF(AG15&gt;=0,"Débil","")))</f>
        <v>Fuerte</v>
      </c>
      <c r="AI15" s="96" t="s">
        <v>423</v>
      </c>
      <c r="AJ15" s="97">
        <f>IFERROR(VLOOKUP(CONCATENATE(AH15,AI15),'Listados Datos'!$X$6:$Y$7,2,0),0)</f>
        <v>2</v>
      </c>
      <c r="AK15" s="96" t="s">
        <v>423</v>
      </c>
      <c r="AL15" s="100">
        <f>IFERROR(VLOOKUP(CONCATENATE(AH15,AK15),'Listados Datos'!Z$6:$AA20,2,0),0)</f>
        <v>2</v>
      </c>
      <c r="AM15" s="99" t="s">
        <v>18</v>
      </c>
      <c r="AN15" s="64" t="s">
        <v>20</v>
      </c>
      <c r="AO15" s="75" t="str">
        <f t="shared" ref="AO15:AO78" si="12">IF(AND(AM15="Rara Vez",AN15="Insignificante"),("BAJA"),IF(AND(AM15="Rara Vez",AN15="Menor"),("BAJA"),IF(AND(AM15="Rara Vez",AN15="Moderado"),("MODERADA"),IF(AND(AM15="Rara Vez",AN15="Mayor"),("ALTA"),IF(AND(AM15="Improbable",AN15="Insignificante"),("BAJA"),IF(AND(AM15="Improbable",AN15="Menor"),("BAJA"),IF(AND(AM15="Improbable",AN15="Moderado"),("MODERADA"),IF(AND(AM15="Improbable",AN15="Mayor"),("ALTA"),IF(AND(AM15="Posible",AN15="Insignificante"),("BAJA"),IF(AND(AM15="Posible",AN15="Menor"),("MODERADA"),IF(AND(AM15="Posible",AN15="Moderado"),("ALTA"),IF(AND(AM15="Posible",AN15="Mayor"),("EXTREMA"),IF(AND(AM15="Probable",AN15="Insignificante"),("MODERADA"),IF(AND(AM15="Probable",AN15="Menor"),("ALTA"),IF(AND(AM15="Probable",AN15="Moderado"),("ALTA"),IF(AND(AM15="Probable",AN15="Mayor"),("EXTREMA"),IF(AND(AM15="Casi Seguro",AN15="Insignificante"),("ALTA"),IF(AND(AM15="Casi Seguro",AN15="Menor"),("ALTA"),IF(AND(AM15="Casi Seguro",AN15="Moderado"),("EXTREMA"),IF(AND(AM15="Casi Seguro",AN15="Mayor"),("EXTREMA"),IF(AN15="Catastrófico","EXTREMA","VALORAR")))))))))))))))))))))</f>
        <v>BAJA</v>
      </c>
      <c r="AP15" s="63" t="s">
        <v>236</v>
      </c>
      <c r="AQ15" s="67" t="s">
        <v>1052</v>
      </c>
      <c r="AR15" s="65" t="s">
        <v>1101</v>
      </c>
      <c r="AS15" s="66" t="s">
        <v>359</v>
      </c>
      <c r="AT15" s="66" t="s">
        <v>521</v>
      </c>
      <c r="AU15" s="81">
        <v>44075</v>
      </c>
      <c r="AV15" s="81">
        <v>44196</v>
      </c>
      <c r="AW15" s="143" t="s">
        <v>885</v>
      </c>
      <c r="AX15" s="66" t="s">
        <v>707</v>
      </c>
      <c r="AY15" s="66"/>
      <c r="AZ15" s="66"/>
      <c r="BA15" s="66"/>
      <c r="BB15" s="66"/>
      <c r="BC15" s="201"/>
      <c r="BD15" s="201"/>
      <c r="BE15" s="201"/>
      <c r="BF15" s="68"/>
      <c r="BG15" s="68"/>
      <c r="BH15" s="68"/>
      <c r="BI15" s="68"/>
      <c r="BJ15" s="68"/>
      <c r="BK15" s="68"/>
      <c r="BL15" s="68"/>
      <c r="BM15" s="68"/>
      <c r="BN15" s="68"/>
      <c r="BO15" s="68"/>
      <c r="BP15" s="68"/>
      <c r="BQ15" s="68"/>
      <c r="BR15" s="68"/>
      <c r="BS15" s="68"/>
      <c r="BT15" s="68"/>
      <c r="BU15" s="68"/>
      <c r="BV15" s="68"/>
      <c r="BW15" s="68"/>
      <c r="BX15" s="68"/>
      <c r="BY15" s="68"/>
    </row>
    <row r="16" spans="1:77" s="60" customFormat="1" ht="169" x14ac:dyDescent="0.35">
      <c r="A16" s="272"/>
      <c r="B16" s="273"/>
      <c r="C16" s="274"/>
      <c r="D16" s="277"/>
      <c r="E16" s="274"/>
      <c r="F16" s="78" t="s">
        <v>350</v>
      </c>
      <c r="G16" s="69" t="s">
        <v>886</v>
      </c>
      <c r="H16" s="69" t="s">
        <v>291</v>
      </c>
      <c r="I16" s="69" t="s">
        <v>299</v>
      </c>
      <c r="J16" s="69"/>
      <c r="K16" s="69"/>
      <c r="L16" s="69"/>
      <c r="M16" s="165" t="s">
        <v>708</v>
      </c>
      <c r="N16" s="165" t="s">
        <v>709</v>
      </c>
      <c r="O16" s="62" t="s">
        <v>13</v>
      </c>
      <c r="P16" s="64" t="s">
        <v>19</v>
      </c>
      <c r="Q16" s="75" t="str">
        <f t="shared" si="7"/>
        <v>ALTA</v>
      </c>
      <c r="R16" s="61" t="s">
        <v>1041</v>
      </c>
      <c r="S16" s="98" t="s">
        <v>355</v>
      </c>
      <c r="T16" s="109" t="s">
        <v>472</v>
      </c>
      <c r="U16" s="110" t="s">
        <v>473</v>
      </c>
      <c r="V16" s="110" t="s">
        <v>474</v>
      </c>
      <c r="W16" s="110" t="s">
        <v>475</v>
      </c>
      <c r="X16" s="110" t="s">
        <v>476</v>
      </c>
      <c r="Y16" s="110" t="s">
        <v>477</v>
      </c>
      <c r="Z16" s="110" t="s">
        <v>478</v>
      </c>
      <c r="AA16" s="107">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08" t="str">
        <f t="shared" si="8"/>
        <v>Fuerte</v>
      </c>
      <c r="AC16" s="111" t="s">
        <v>422</v>
      </c>
      <c r="AD16" s="108" t="str">
        <f>IFERROR(VLOOKUP(CONCATENATE(AB16,AC16),'Listados Datos'!$S$2:$T$10,2,FALSE),"")</f>
        <v>Fuerte</v>
      </c>
      <c r="AE16" s="108">
        <f t="shared" si="9"/>
        <v>100</v>
      </c>
      <c r="AF16" s="108" t="str">
        <f>VLOOKUP(CONCATENATE(AB16,AC16),'Listados Datos'!$S$2:$U$10,3,0)</f>
        <v>No</v>
      </c>
      <c r="AG16" s="108">
        <f t="shared" si="10"/>
        <v>100</v>
      </c>
      <c r="AH16" s="168" t="str">
        <f t="shared" si="11"/>
        <v>Fuerte</v>
      </c>
      <c r="AI16" s="96" t="s">
        <v>423</v>
      </c>
      <c r="AJ16" s="97">
        <f>IFERROR(VLOOKUP(CONCATENATE(AH16,AI16),'Listados Datos'!$X$6:$Y$7,2,0),0)</f>
        <v>2</v>
      </c>
      <c r="AK16" s="96" t="s">
        <v>423</v>
      </c>
      <c r="AL16" s="100">
        <f>IFERROR(VLOOKUP(CONCATENATE(AH16,AK16),'Listados Datos'!Z$6:$AA21,2,0),0)</f>
        <v>2</v>
      </c>
      <c r="AM16" s="99" t="s">
        <v>16</v>
      </c>
      <c r="AN16" s="64" t="s">
        <v>20</v>
      </c>
      <c r="AO16" s="75" t="str">
        <f t="shared" si="12"/>
        <v>BAJA</v>
      </c>
      <c r="AP16" s="63" t="s">
        <v>236</v>
      </c>
      <c r="AQ16" s="67" t="s">
        <v>1053</v>
      </c>
      <c r="AR16" s="65" t="s">
        <v>1102</v>
      </c>
      <c r="AS16" s="66" t="s">
        <v>359</v>
      </c>
      <c r="AT16" s="66" t="s">
        <v>521</v>
      </c>
      <c r="AU16" s="81">
        <v>44075</v>
      </c>
      <c r="AV16" s="81">
        <v>44196</v>
      </c>
      <c r="AW16" s="143" t="s">
        <v>710</v>
      </c>
      <c r="AX16" s="66" t="s">
        <v>887</v>
      </c>
      <c r="AY16" s="66"/>
      <c r="AZ16" s="66"/>
      <c r="BA16" s="66"/>
      <c r="BB16" s="66"/>
      <c r="BC16" s="201"/>
      <c r="BD16" s="201"/>
      <c r="BE16" s="201"/>
      <c r="BF16" s="68"/>
      <c r="BG16" s="68"/>
      <c r="BH16" s="68"/>
      <c r="BI16" s="68"/>
      <c r="BJ16" s="68"/>
      <c r="BK16" s="68"/>
      <c r="BL16" s="68"/>
      <c r="BM16" s="68"/>
      <c r="BN16" s="68"/>
      <c r="BO16" s="68"/>
      <c r="BP16" s="68"/>
      <c r="BQ16" s="68"/>
      <c r="BR16" s="68"/>
      <c r="BS16" s="68"/>
      <c r="BT16" s="68"/>
      <c r="BU16" s="68"/>
      <c r="BV16" s="68"/>
      <c r="BW16" s="68"/>
      <c r="BX16" s="68"/>
      <c r="BY16" s="68"/>
    </row>
    <row r="17" spans="1:77" s="60" customFormat="1" ht="169" x14ac:dyDescent="0.35">
      <c r="A17" s="272"/>
      <c r="B17" s="273"/>
      <c r="C17" s="274"/>
      <c r="D17" s="277"/>
      <c r="E17" s="274"/>
      <c r="F17" s="78" t="s">
        <v>711</v>
      </c>
      <c r="G17" s="69" t="s">
        <v>712</v>
      </c>
      <c r="H17" s="69" t="s">
        <v>291</v>
      </c>
      <c r="I17" s="69" t="s">
        <v>299</v>
      </c>
      <c r="J17" s="69"/>
      <c r="K17" s="69"/>
      <c r="L17" s="69"/>
      <c r="M17" s="165" t="s">
        <v>713</v>
      </c>
      <c r="N17" s="165" t="s">
        <v>888</v>
      </c>
      <c r="O17" s="62" t="s">
        <v>16</v>
      </c>
      <c r="P17" s="64" t="s">
        <v>17</v>
      </c>
      <c r="Q17" s="75" t="str">
        <f t="shared" si="7"/>
        <v>ALTA</v>
      </c>
      <c r="R17" s="61" t="s">
        <v>889</v>
      </c>
      <c r="S17" s="98" t="s">
        <v>355</v>
      </c>
      <c r="T17" s="109" t="s">
        <v>472</v>
      </c>
      <c r="U17" s="110" t="s">
        <v>473</v>
      </c>
      <c r="V17" s="110" t="s">
        <v>474</v>
      </c>
      <c r="W17" s="110" t="s">
        <v>475</v>
      </c>
      <c r="X17" s="110" t="s">
        <v>476</v>
      </c>
      <c r="Y17" s="110" t="s">
        <v>477</v>
      </c>
      <c r="Z17" s="110" t="s">
        <v>478</v>
      </c>
      <c r="AA17" s="107">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08" t="str">
        <f t="shared" si="8"/>
        <v>Fuerte</v>
      </c>
      <c r="AC17" s="111" t="s">
        <v>422</v>
      </c>
      <c r="AD17" s="108" t="str">
        <f>IFERROR(VLOOKUP(CONCATENATE(AB17,AC17),'Listados Datos'!$S$2:$T$10,2,FALSE),"")</f>
        <v>Fuerte</v>
      </c>
      <c r="AE17" s="108">
        <f t="shared" si="9"/>
        <v>100</v>
      </c>
      <c r="AF17" s="108" t="str">
        <f>VLOOKUP(CONCATENATE(AB17,AC17),'Listados Datos'!$S$2:$U$10,3,0)</f>
        <v>No</v>
      </c>
      <c r="AG17" s="108">
        <f t="shared" si="10"/>
        <v>100</v>
      </c>
      <c r="AH17" s="168" t="str">
        <f t="shared" si="11"/>
        <v>Fuerte</v>
      </c>
      <c r="AI17" s="96" t="s">
        <v>423</v>
      </c>
      <c r="AJ17" s="97">
        <f>IFERROR(VLOOKUP(CONCATENATE(AH17,AI17),'Listados Datos'!$X$6:$Y$7,2,0),0)</f>
        <v>2</v>
      </c>
      <c r="AK17" s="96" t="s">
        <v>423</v>
      </c>
      <c r="AL17" s="100">
        <f>IFERROR(VLOOKUP(CONCATENATE(AH17,AK17),'Listados Datos'!Z$6:$AA22,2,0),0)</f>
        <v>2</v>
      </c>
      <c r="AM17" s="99" t="s">
        <v>233</v>
      </c>
      <c r="AN17" s="64" t="s">
        <v>20</v>
      </c>
      <c r="AO17" s="75" t="str">
        <f t="shared" si="12"/>
        <v>BAJA</v>
      </c>
      <c r="AP17" s="63" t="s">
        <v>236</v>
      </c>
      <c r="AQ17" s="67" t="s">
        <v>1054</v>
      </c>
      <c r="AR17" s="65" t="s">
        <v>1103</v>
      </c>
      <c r="AS17" s="66" t="s">
        <v>359</v>
      </c>
      <c r="AT17" s="66" t="s">
        <v>521</v>
      </c>
      <c r="AU17" s="81">
        <v>44075</v>
      </c>
      <c r="AV17" s="81">
        <v>44196</v>
      </c>
      <c r="AW17" s="143" t="s">
        <v>714</v>
      </c>
      <c r="AX17" s="66" t="s">
        <v>890</v>
      </c>
      <c r="AY17" s="66"/>
      <c r="AZ17" s="66"/>
      <c r="BA17" s="66"/>
      <c r="BB17" s="66"/>
      <c r="BC17" s="201"/>
      <c r="BD17" s="201"/>
      <c r="BE17" s="201"/>
      <c r="BF17" s="68"/>
      <c r="BG17" s="68"/>
      <c r="BH17" s="68"/>
      <c r="BI17" s="68"/>
      <c r="BJ17" s="68"/>
      <c r="BK17" s="68"/>
      <c r="BL17" s="68"/>
      <c r="BM17" s="68"/>
      <c r="BN17" s="68"/>
      <c r="BO17" s="68"/>
      <c r="BP17" s="68"/>
      <c r="BQ17" s="68"/>
      <c r="BR17" s="68"/>
      <c r="BS17" s="68"/>
      <c r="BT17" s="68"/>
      <c r="BU17" s="68"/>
      <c r="BV17" s="68"/>
      <c r="BW17" s="68"/>
      <c r="BX17" s="68"/>
      <c r="BY17" s="68"/>
    </row>
    <row r="18" spans="1:77" s="60" customFormat="1" ht="65" x14ac:dyDescent="0.35">
      <c r="A18" s="272"/>
      <c r="B18" s="273"/>
      <c r="C18" s="274"/>
      <c r="D18" s="277"/>
      <c r="E18" s="274"/>
      <c r="F18" s="78" t="s">
        <v>351</v>
      </c>
      <c r="G18" s="69" t="s">
        <v>891</v>
      </c>
      <c r="H18" s="69" t="s">
        <v>291</v>
      </c>
      <c r="I18" s="69" t="s">
        <v>296</v>
      </c>
      <c r="J18" s="69"/>
      <c r="K18" s="69"/>
      <c r="L18" s="69"/>
      <c r="M18" s="165" t="s">
        <v>715</v>
      </c>
      <c r="N18" s="165" t="s">
        <v>716</v>
      </c>
      <c r="O18" s="62" t="s">
        <v>14</v>
      </c>
      <c r="P18" s="64" t="s">
        <v>15</v>
      </c>
      <c r="Q18" s="75" t="str">
        <f t="shared" si="7"/>
        <v>EXTREMA</v>
      </c>
      <c r="R18" s="61" t="s">
        <v>354</v>
      </c>
      <c r="S18" s="98" t="s">
        <v>355</v>
      </c>
      <c r="T18" s="109" t="s">
        <v>472</v>
      </c>
      <c r="U18" s="110" t="s">
        <v>473</v>
      </c>
      <c r="V18" s="110" t="s">
        <v>474</v>
      </c>
      <c r="W18" s="110" t="s">
        <v>475</v>
      </c>
      <c r="X18" s="110" t="s">
        <v>476</v>
      </c>
      <c r="Y18" s="110" t="s">
        <v>477</v>
      </c>
      <c r="Z18" s="110" t="s">
        <v>478</v>
      </c>
      <c r="AA18" s="107">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08" t="str">
        <f t="shared" si="8"/>
        <v>Fuerte</v>
      </c>
      <c r="AC18" s="111" t="s">
        <v>422</v>
      </c>
      <c r="AD18" s="108" t="str">
        <f>IFERROR(VLOOKUP(CONCATENATE(AB18,AC18),'Listados Datos'!$S$2:$T$10,2,FALSE),"")</f>
        <v>Fuerte</v>
      </c>
      <c r="AE18" s="108">
        <f t="shared" si="9"/>
        <v>100</v>
      </c>
      <c r="AF18" s="108" t="str">
        <f>VLOOKUP(CONCATENATE(AB18,AC18),'Listados Datos'!$S$2:$U$10,3,0)</f>
        <v>No</v>
      </c>
      <c r="AG18" s="108">
        <f t="shared" si="10"/>
        <v>100</v>
      </c>
      <c r="AH18" s="168" t="str">
        <f t="shared" si="11"/>
        <v>Fuerte</v>
      </c>
      <c r="AI18" s="96" t="s">
        <v>423</v>
      </c>
      <c r="AJ18" s="97">
        <f>IFERROR(VLOOKUP(CONCATENATE(AH18,AI18),'Listados Datos'!$X$6:$Y$7,2,0),0)</f>
        <v>2</v>
      </c>
      <c r="AK18" s="96" t="s">
        <v>423</v>
      </c>
      <c r="AL18" s="100">
        <f>IFERROR(VLOOKUP(CONCATENATE(AH18,AK18),'Listados Datos'!Z$6:$AA23,2,0),0)</f>
        <v>2</v>
      </c>
      <c r="AM18" s="99" t="s">
        <v>18</v>
      </c>
      <c r="AN18" s="64" t="s">
        <v>19</v>
      </c>
      <c r="AO18" s="75" t="str">
        <f t="shared" si="12"/>
        <v>BAJA</v>
      </c>
      <c r="AP18" s="63" t="s">
        <v>236</v>
      </c>
      <c r="AQ18" s="67" t="s">
        <v>1055</v>
      </c>
      <c r="AR18" s="65" t="s">
        <v>1104</v>
      </c>
      <c r="AS18" s="66" t="s">
        <v>359</v>
      </c>
      <c r="AT18" s="66" t="s">
        <v>521</v>
      </c>
      <c r="AU18" s="81">
        <v>44075</v>
      </c>
      <c r="AV18" s="81">
        <v>44196</v>
      </c>
      <c r="AW18" s="143" t="s">
        <v>714</v>
      </c>
      <c r="AX18" s="66" t="s">
        <v>717</v>
      </c>
      <c r="AY18" s="66"/>
      <c r="AZ18" s="66"/>
      <c r="BA18" s="66"/>
      <c r="BB18" s="66"/>
      <c r="BC18" s="201"/>
      <c r="BD18" s="201"/>
      <c r="BE18" s="201"/>
      <c r="BF18" s="68"/>
      <c r="BG18" s="68"/>
      <c r="BH18" s="68"/>
      <c r="BI18" s="68"/>
      <c r="BJ18" s="68"/>
      <c r="BK18" s="68"/>
      <c r="BL18" s="68"/>
      <c r="BM18" s="68"/>
      <c r="BN18" s="68"/>
      <c r="BO18" s="68"/>
      <c r="BP18" s="68"/>
      <c r="BQ18" s="68"/>
      <c r="BR18" s="68"/>
      <c r="BS18" s="68"/>
      <c r="BT18" s="68"/>
      <c r="BU18" s="68"/>
      <c r="BV18" s="68"/>
      <c r="BW18" s="68"/>
      <c r="BX18" s="68"/>
      <c r="BY18" s="68"/>
    </row>
    <row r="19" spans="1:77" s="60" customFormat="1" ht="108.5" x14ac:dyDescent="0.35">
      <c r="A19" s="272"/>
      <c r="B19" s="273"/>
      <c r="C19" s="274"/>
      <c r="D19" s="277"/>
      <c r="E19" s="274"/>
      <c r="F19" s="78" t="s">
        <v>1240</v>
      </c>
      <c r="G19" s="69" t="s">
        <v>722</v>
      </c>
      <c r="H19" s="69" t="s">
        <v>292</v>
      </c>
      <c r="I19" s="69" t="s">
        <v>301</v>
      </c>
      <c r="J19" s="69"/>
      <c r="K19" s="69"/>
      <c r="L19" s="69"/>
      <c r="M19" s="165" t="s">
        <v>718</v>
      </c>
      <c r="N19" s="165" t="s">
        <v>719</v>
      </c>
      <c r="O19" s="62" t="s">
        <v>18</v>
      </c>
      <c r="P19" s="64" t="s">
        <v>15</v>
      </c>
      <c r="Q19" s="75" t="str">
        <f t="shared" si="7"/>
        <v>ALTA</v>
      </c>
      <c r="R19" s="61" t="s">
        <v>1254</v>
      </c>
      <c r="S19" s="98" t="s">
        <v>355</v>
      </c>
      <c r="T19" s="109" t="s">
        <v>472</v>
      </c>
      <c r="U19" s="110" t="s">
        <v>473</v>
      </c>
      <c r="V19" s="110" t="s">
        <v>474</v>
      </c>
      <c r="W19" s="110" t="s">
        <v>475</v>
      </c>
      <c r="X19" s="110" t="s">
        <v>476</v>
      </c>
      <c r="Y19" s="110" t="s">
        <v>477</v>
      </c>
      <c r="Z19" s="110" t="s">
        <v>478</v>
      </c>
      <c r="AA19" s="107">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100</v>
      </c>
      <c r="AB19" s="108" t="str">
        <f t="shared" si="8"/>
        <v>Fuerte</v>
      </c>
      <c r="AC19" s="111" t="s">
        <v>422</v>
      </c>
      <c r="AD19" s="108" t="str">
        <f>IFERROR(VLOOKUP(CONCATENATE(AB19,AC19),'Listados Datos'!$S$2:$T$10,2,FALSE),"")</f>
        <v>Fuerte</v>
      </c>
      <c r="AE19" s="108">
        <f t="shared" si="9"/>
        <v>100</v>
      </c>
      <c r="AF19" s="108" t="str">
        <f>VLOOKUP(CONCATENATE(AB19,AC19),'Listados Datos'!$S$2:$U$10,3,0)</f>
        <v>No</v>
      </c>
      <c r="AG19" s="108">
        <f t="shared" si="10"/>
        <v>100</v>
      </c>
      <c r="AH19" s="168" t="str">
        <f t="shared" si="11"/>
        <v>Fuerte</v>
      </c>
      <c r="AI19" s="96" t="s">
        <v>423</v>
      </c>
      <c r="AJ19" s="97">
        <f>IFERROR(VLOOKUP(CONCATENATE(AH19,AI19),'Listados Datos'!$X$6:$Y$7,2,0),0)</f>
        <v>2</v>
      </c>
      <c r="AK19" s="96" t="s">
        <v>423</v>
      </c>
      <c r="AL19" s="100">
        <f>IFERROR(VLOOKUP(CONCATENATE(AH19,AK19),'Listados Datos'!Z$6:$AA24,2,0),0)</f>
        <v>2</v>
      </c>
      <c r="AM19" s="99" t="s">
        <v>233</v>
      </c>
      <c r="AN19" s="64" t="s">
        <v>17</v>
      </c>
      <c r="AO19" s="75" t="str">
        <f t="shared" si="12"/>
        <v>MODERADA</v>
      </c>
      <c r="AP19" s="63" t="s">
        <v>189</v>
      </c>
      <c r="AQ19" s="67" t="s">
        <v>909</v>
      </c>
      <c r="AR19" s="65" t="s">
        <v>1105</v>
      </c>
      <c r="AS19" s="66" t="s">
        <v>329</v>
      </c>
      <c r="AT19" s="66" t="s">
        <v>521</v>
      </c>
      <c r="AU19" s="81">
        <v>44075</v>
      </c>
      <c r="AV19" s="81">
        <v>44196</v>
      </c>
      <c r="AW19" s="143" t="s">
        <v>714</v>
      </c>
      <c r="AX19" s="66" t="s">
        <v>720</v>
      </c>
      <c r="AY19" s="66"/>
      <c r="AZ19" s="66"/>
      <c r="BA19" s="66"/>
      <c r="BB19" s="66"/>
      <c r="BC19" s="201"/>
      <c r="BD19" s="201"/>
      <c r="BE19" s="201"/>
      <c r="BF19" s="68"/>
      <c r="BG19" s="68"/>
      <c r="BH19" s="68"/>
      <c r="BI19" s="68"/>
      <c r="BJ19" s="68"/>
      <c r="BK19" s="68"/>
      <c r="BL19" s="68"/>
      <c r="BM19" s="68"/>
      <c r="BN19" s="68"/>
      <c r="BO19" s="68"/>
      <c r="BP19" s="68"/>
      <c r="BQ19" s="68"/>
      <c r="BR19" s="68"/>
      <c r="BS19" s="68"/>
      <c r="BT19" s="68"/>
      <c r="BU19" s="68"/>
      <c r="BV19" s="68"/>
      <c r="BW19" s="68"/>
      <c r="BX19" s="68"/>
      <c r="BY19" s="68"/>
    </row>
    <row r="20" spans="1:77" s="60" customFormat="1" ht="117" x14ac:dyDescent="0.35">
      <c r="A20" s="319">
        <v>3</v>
      </c>
      <c r="B20" s="273" t="s">
        <v>280</v>
      </c>
      <c r="C20" s="320" t="s">
        <v>313</v>
      </c>
      <c r="D20" s="277" t="s">
        <v>1000</v>
      </c>
      <c r="E20" s="320" t="s">
        <v>326</v>
      </c>
      <c r="F20" s="78" t="s">
        <v>332</v>
      </c>
      <c r="G20" s="69" t="s">
        <v>592</v>
      </c>
      <c r="H20" s="69" t="s">
        <v>291</v>
      </c>
      <c r="I20" s="69" t="s">
        <v>294</v>
      </c>
      <c r="J20" s="69"/>
      <c r="K20" s="69"/>
      <c r="L20" s="69"/>
      <c r="M20" s="165" t="s">
        <v>633</v>
      </c>
      <c r="N20" s="165" t="s">
        <v>593</v>
      </c>
      <c r="O20" s="62" t="s">
        <v>353</v>
      </c>
      <c r="P20" s="64" t="s">
        <v>19</v>
      </c>
      <c r="Q20" s="75" t="str">
        <f t="shared" si="7"/>
        <v>BAJA</v>
      </c>
      <c r="R20" s="61" t="s">
        <v>663</v>
      </c>
      <c r="S20" s="98" t="s">
        <v>355</v>
      </c>
      <c r="T20" s="109" t="s">
        <v>472</v>
      </c>
      <c r="U20" s="110" t="s">
        <v>473</v>
      </c>
      <c r="V20" s="110" t="s">
        <v>474</v>
      </c>
      <c r="W20" s="110" t="s">
        <v>475</v>
      </c>
      <c r="X20" s="110" t="s">
        <v>476</v>
      </c>
      <c r="Y20" s="110" t="s">
        <v>477</v>
      </c>
      <c r="Z20" s="110" t="s">
        <v>478</v>
      </c>
      <c r="AA20" s="107">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100</v>
      </c>
      <c r="AB20" s="108" t="str">
        <f t="shared" si="8"/>
        <v>Fuerte</v>
      </c>
      <c r="AC20" s="111" t="s">
        <v>422</v>
      </c>
      <c r="AD20" s="108" t="str">
        <f>IFERROR(VLOOKUP(CONCATENATE(AB20,AC20),'Listados Datos'!$S$2:$T$10,2,FALSE),"")</f>
        <v>Fuerte</v>
      </c>
      <c r="AE20" s="108">
        <f t="shared" si="9"/>
        <v>100</v>
      </c>
      <c r="AF20" s="108" t="str">
        <f>VLOOKUP(CONCATENATE(AB20,AC20),'Listados Datos'!$S$2:$U$10,3,0)</f>
        <v>No</v>
      </c>
      <c r="AG20" s="108">
        <f t="shared" si="10"/>
        <v>100</v>
      </c>
      <c r="AH20" s="168" t="str">
        <f t="shared" si="11"/>
        <v>Fuerte</v>
      </c>
      <c r="AI20" s="96" t="s">
        <v>423</v>
      </c>
      <c r="AJ20" s="97">
        <f>IFERROR(VLOOKUP(CONCATENATE(AH20,AI20),'Listados Datos'!$X$6:$Y$7,2,0),0)</f>
        <v>2</v>
      </c>
      <c r="AK20" s="96" t="s">
        <v>423</v>
      </c>
      <c r="AL20" s="100">
        <f>IFERROR(VLOOKUP(CONCATENATE(AH20,AK20),'Listados Datos'!Z$6:$AA25,2,0),0)</f>
        <v>2</v>
      </c>
      <c r="AM20" s="99" t="s">
        <v>233</v>
      </c>
      <c r="AN20" s="64" t="s">
        <v>20</v>
      </c>
      <c r="AO20" s="75" t="str">
        <f t="shared" si="12"/>
        <v>BAJA</v>
      </c>
      <c r="AP20" s="63" t="s">
        <v>236</v>
      </c>
      <c r="AQ20" s="67" t="s">
        <v>634</v>
      </c>
      <c r="AR20" s="65" t="s">
        <v>1059</v>
      </c>
      <c r="AS20" s="66" t="s">
        <v>326</v>
      </c>
      <c r="AT20" s="66" t="s">
        <v>521</v>
      </c>
      <c r="AU20" s="81">
        <v>44075</v>
      </c>
      <c r="AV20" s="81">
        <v>44196</v>
      </c>
      <c r="AW20" s="143" t="s">
        <v>1126</v>
      </c>
      <c r="AX20" s="66" t="s">
        <v>635</v>
      </c>
      <c r="AY20" s="66"/>
      <c r="AZ20" s="66"/>
      <c r="BA20" s="66"/>
      <c r="BB20" s="66"/>
      <c r="BC20" s="201"/>
      <c r="BD20" s="201"/>
      <c r="BE20" s="201"/>
      <c r="BF20" s="68"/>
      <c r="BG20" s="68"/>
      <c r="BH20" s="68"/>
      <c r="BI20" s="68"/>
      <c r="BJ20" s="68"/>
      <c r="BK20" s="68"/>
      <c r="BL20" s="68"/>
      <c r="BM20" s="68"/>
      <c r="BN20" s="68"/>
      <c r="BO20" s="68"/>
      <c r="BP20" s="68"/>
      <c r="BQ20" s="68"/>
      <c r="BR20" s="68"/>
      <c r="BS20" s="68"/>
      <c r="BT20" s="68"/>
      <c r="BU20" s="68"/>
      <c r="BV20" s="68"/>
      <c r="BW20" s="68"/>
      <c r="BX20" s="68"/>
      <c r="BY20" s="68"/>
    </row>
    <row r="21" spans="1:77" s="60" customFormat="1" ht="67.5" x14ac:dyDescent="0.35">
      <c r="A21" s="319"/>
      <c r="B21" s="273"/>
      <c r="C21" s="320"/>
      <c r="D21" s="277"/>
      <c r="E21" s="320"/>
      <c r="F21" s="78" t="s">
        <v>333</v>
      </c>
      <c r="G21" s="69" t="s">
        <v>594</v>
      </c>
      <c r="H21" s="69" t="s">
        <v>291</v>
      </c>
      <c r="I21" s="69" t="s">
        <v>299</v>
      </c>
      <c r="J21" s="69"/>
      <c r="K21" s="69"/>
      <c r="L21" s="69"/>
      <c r="M21" s="165" t="s">
        <v>595</v>
      </c>
      <c r="N21" s="165" t="s">
        <v>636</v>
      </c>
      <c r="O21" s="62" t="s">
        <v>353</v>
      </c>
      <c r="P21" s="64" t="s">
        <v>19</v>
      </c>
      <c r="Q21" s="75" t="str">
        <f t="shared" si="7"/>
        <v>BAJA</v>
      </c>
      <c r="R21" s="61" t="s">
        <v>637</v>
      </c>
      <c r="S21" s="98" t="s">
        <v>355</v>
      </c>
      <c r="T21" s="109" t="s">
        <v>472</v>
      </c>
      <c r="U21" s="110" t="s">
        <v>473</v>
      </c>
      <c r="V21" s="110" t="s">
        <v>474</v>
      </c>
      <c r="W21" s="110" t="s">
        <v>475</v>
      </c>
      <c r="X21" s="110" t="s">
        <v>476</v>
      </c>
      <c r="Y21" s="110" t="s">
        <v>477</v>
      </c>
      <c r="Z21" s="110" t="s">
        <v>478</v>
      </c>
      <c r="AA21" s="107">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100</v>
      </c>
      <c r="AB21" s="108" t="str">
        <f t="shared" si="8"/>
        <v>Fuerte</v>
      </c>
      <c r="AC21" s="111" t="s">
        <v>422</v>
      </c>
      <c r="AD21" s="108" t="str">
        <f>IFERROR(VLOOKUP(CONCATENATE(AB21,AC21),'Listados Datos'!$S$2:$T$10,2,FALSE),"")</f>
        <v>Fuerte</v>
      </c>
      <c r="AE21" s="108">
        <f t="shared" si="9"/>
        <v>100</v>
      </c>
      <c r="AF21" s="108" t="str">
        <f>VLOOKUP(CONCATENATE(AB21,AC21),'Listados Datos'!$S$2:$U$10,3,0)</f>
        <v>No</v>
      </c>
      <c r="AG21" s="108">
        <f t="shared" si="10"/>
        <v>100</v>
      </c>
      <c r="AH21" s="168" t="str">
        <f t="shared" si="11"/>
        <v>Fuerte</v>
      </c>
      <c r="AI21" s="96" t="s">
        <v>423</v>
      </c>
      <c r="AJ21" s="97">
        <f>IFERROR(VLOOKUP(CONCATENATE(AH21,AI21),'Listados Datos'!$X$6:$Y$7,2,0),0)</f>
        <v>2</v>
      </c>
      <c r="AK21" s="96" t="s">
        <v>423</v>
      </c>
      <c r="AL21" s="100">
        <f>IFERROR(VLOOKUP(CONCATENATE(AH21,AK21),'Listados Datos'!Z$6:$AA26,2,0),0)</f>
        <v>2</v>
      </c>
      <c r="AM21" s="99" t="s">
        <v>353</v>
      </c>
      <c r="AN21" s="64" t="s">
        <v>20</v>
      </c>
      <c r="AO21" s="75" t="str">
        <f t="shared" si="12"/>
        <v>BAJA</v>
      </c>
      <c r="AP21" s="63" t="s">
        <v>236</v>
      </c>
      <c r="AQ21" s="67" t="s">
        <v>599</v>
      </c>
      <c r="AR21" s="65" t="s">
        <v>1060</v>
      </c>
      <c r="AS21" s="66" t="s">
        <v>326</v>
      </c>
      <c r="AT21" s="66" t="s">
        <v>521</v>
      </c>
      <c r="AU21" s="81">
        <v>44075</v>
      </c>
      <c r="AV21" s="81">
        <v>44196</v>
      </c>
      <c r="AW21" s="143" t="s">
        <v>1125</v>
      </c>
      <c r="AX21" s="66" t="s">
        <v>596</v>
      </c>
      <c r="AY21" s="66"/>
      <c r="AZ21" s="66"/>
      <c r="BA21" s="66"/>
      <c r="BB21" s="66"/>
      <c r="BC21" s="201"/>
      <c r="BD21" s="201"/>
      <c r="BE21" s="201"/>
      <c r="BF21" s="68"/>
      <c r="BG21" s="68"/>
      <c r="BH21" s="68"/>
      <c r="BI21" s="68"/>
      <c r="BJ21" s="68"/>
      <c r="BK21" s="68"/>
      <c r="BL21" s="68"/>
      <c r="BM21" s="68"/>
      <c r="BN21" s="68"/>
      <c r="BO21" s="68"/>
      <c r="BP21" s="68"/>
      <c r="BQ21" s="68"/>
      <c r="BR21" s="68"/>
      <c r="BS21" s="68"/>
      <c r="BT21" s="68"/>
      <c r="BU21" s="68"/>
      <c r="BV21" s="68"/>
      <c r="BW21" s="68"/>
      <c r="BX21" s="68"/>
      <c r="BY21" s="68"/>
    </row>
    <row r="22" spans="1:77" s="60" customFormat="1" ht="130" x14ac:dyDescent="0.35">
      <c r="A22" s="319"/>
      <c r="B22" s="273"/>
      <c r="C22" s="320"/>
      <c r="D22" s="277"/>
      <c r="E22" s="320"/>
      <c r="F22" s="78" t="s">
        <v>1241</v>
      </c>
      <c r="G22" s="69" t="s">
        <v>597</v>
      </c>
      <c r="H22" s="69" t="s">
        <v>292</v>
      </c>
      <c r="I22" s="69"/>
      <c r="J22" s="69"/>
      <c r="K22" s="69"/>
      <c r="L22" s="69"/>
      <c r="M22" s="165" t="s">
        <v>638</v>
      </c>
      <c r="N22" s="165" t="s">
        <v>598</v>
      </c>
      <c r="O22" s="62" t="s">
        <v>353</v>
      </c>
      <c r="P22" s="64" t="s">
        <v>15</v>
      </c>
      <c r="Q22" s="75" t="str">
        <f t="shared" si="7"/>
        <v>ALTA</v>
      </c>
      <c r="R22" s="61" t="s">
        <v>1255</v>
      </c>
      <c r="S22" s="98" t="s">
        <v>355</v>
      </c>
      <c r="T22" s="109" t="s">
        <v>472</v>
      </c>
      <c r="U22" s="110" t="s">
        <v>473</v>
      </c>
      <c r="V22" s="110" t="s">
        <v>474</v>
      </c>
      <c r="W22" s="110" t="s">
        <v>475</v>
      </c>
      <c r="X22" s="110" t="s">
        <v>476</v>
      </c>
      <c r="Y22" s="110" t="s">
        <v>477</v>
      </c>
      <c r="Z22" s="110" t="s">
        <v>478</v>
      </c>
      <c r="AA22" s="107">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100</v>
      </c>
      <c r="AB22" s="108" t="str">
        <f t="shared" si="8"/>
        <v>Fuerte</v>
      </c>
      <c r="AC22" s="111" t="s">
        <v>422</v>
      </c>
      <c r="AD22" s="108" t="str">
        <f>IFERROR(VLOOKUP(CONCATENATE(AB22,AC22),'Listados Datos'!$S$2:$T$10,2,FALSE),"")</f>
        <v>Fuerte</v>
      </c>
      <c r="AE22" s="108">
        <f t="shared" si="9"/>
        <v>100</v>
      </c>
      <c r="AF22" s="108" t="str">
        <f>VLOOKUP(CONCATENATE(AB22,AC22),'Listados Datos'!$S$2:$U$10,3,0)</f>
        <v>No</v>
      </c>
      <c r="AG22" s="108">
        <f t="shared" si="10"/>
        <v>100</v>
      </c>
      <c r="AH22" s="168" t="str">
        <f t="shared" si="11"/>
        <v>Fuerte</v>
      </c>
      <c r="AI22" s="96" t="s">
        <v>423</v>
      </c>
      <c r="AJ22" s="97">
        <f>IFERROR(VLOOKUP(CONCATENATE(AH22,AI22),'Listados Datos'!$X$6:$Y$7,2,0),0)</f>
        <v>2</v>
      </c>
      <c r="AK22" s="96" t="s">
        <v>423</v>
      </c>
      <c r="AL22" s="100">
        <f>IFERROR(VLOOKUP(CONCATENATE(AH22,AK22),'Listados Datos'!Z$6:$AA27,2,0),0)</f>
        <v>2</v>
      </c>
      <c r="AM22" s="99" t="s">
        <v>233</v>
      </c>
      <c r="AN22" s="64" t="s">
        <v>17</v>
      </c>
      <c r="AO22" s="75" t="str">
        <f t="shared" si="12"/>
        <v>MODERADA</v>
      </c>
      <c r="AP22" s="63" t="s">
        <v>189</v>
      </c>
      <c r="AQ22" s="67" t="s">
        <v>600</v>
      </c>
      <c r="AR22" s="65" t="s">
        <v>664</v>
      </c>
      <c r="AS22" s="66" t="s">
        <v>326</v>
      </c>
      <c r="AT22" s="66" t="s">
        <v>521</v>
      </c>
      <c r="AU22" s="81">
        <v>44075</v>
      </c>
      <c r="AV22" s="81">
        <v>44196</v>
      </c>
      <c r="AW22" s="143" t="s">
        <v>1124</v>
      </c>
      <c r="AX22" s="66" t="s">
        <v>601</v>
      </c>
      <c r="AY22" s="66"/>
      <c r="AZ22" s="66"/>
      <c r="BA22" s="66"/>
      <c r="BB22" s="66"/>
      <c r="BC22" s="201"/>
      <c r="BD22" s="201"/>
      <c r="BE22" s="201"/>
      <c r="BF22" s="68"/>
      <c r="BG22" s="68"/>
      <c r="BH22" s="68"/>
      <c r="BI22" s="68"/>
      <c r="BJ22" s="68"/>
      <c r="BK22" s="68"/>
      <c r="BL22" s="68"/>
      <c r="BM22" s="68"/>
      <c r="BN22" s="68"/>
      <c r="BO22" s="68"/>
      <c r="BP22" s="68"/>
      <c r="BQ22" s="68"/>
      <c r="BR22" s="68"/>
      <c r="BS22" s="68"/>
      <c r="BT22" s="68"/>
      <c r="BU22" s="68"/>
      <c r="BV22" s="68"/>
      <c r="BW22" s="68"/>
      <c r="BX22" s="68"/>
      <c r="BY22" s="68"/>
    </row>
    <row r="23" spans="1:77" s="60" customFormat="1" ht="124" x14ac:dyDescent="0.35">
      <c r="A23" s="319"/>
      <c r="B23" s="273"/>
      <c r="C23" s="320"/>
      <c r="D23" s="277"/>
      <c r="E23" s="320"/>
      <c r="F23" s="78" t="s">
        <v>1242</v>
      </c>
      <c r="G23" s="69" t="s">
        <v>362</v>
      </c>
      <c r="H23" s="69" t="s">
        <v>292</v>
      </c>
      <c r="I23" s="69"/>
      <c r="J23" s="69"/>
      <c r="K23" s="69"/>
      <c r="L23" s="69"/>
      <c r="M23" s="165" t="s">
        <v>602</v>
      </c>
      <c r="N23" s="165" t="s">
        <v>665</v>
      </c>
      <c r="O23" s="62" t="s">
        <v>353</v>
      </c>
      <c r="P23" s="64" t="s">
        <v>118</v>
      </c>
      <c r="Q23" s="75" t="str">
        <f t="shared" si="7"/>
        <v>EXTREMA</v>
      </c>
      <c r="R23" s="61" t="s">
        <v>1256</v>
      </c>
      <c r="S23" s="98" t="s">
        <v>355</v>
      </c>
      <c r="T23" s="109" t="s">
        <v>472</v>
      </c>
      <c r="U23" s="110" t="s">
        <v>473</v>
      </c>
      <c r="V23" s="110" t="s">
        <v>474</v>
      </c>
      <c r="W23" s="110" t="s">
        <v>475</v>
      </c>
      <c r="X23" s="110" t="s">
        <v>476</v>
      </c>
      <c r="Y23" s="110" t="s">
        <v>477</v>
      </c>
      <c r="Z23" s="110" t="s">
        <v>478</v>
      </c>
      <c r="AA23" s="107">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100</v>
      </c>
      <c r="AB23" s="108" t="str">
        <f t="shared" si="8"/>
        <v>Fuerte</v>
      </c>
      <c r="AC23" s="111" t="s">
        <v>422</v>
      </c>
      <c r="AD23" s="108" t="str">
        <f>IFERROR(VLOOKUP(CONCATENATE(AB23,AC23),'Listados Datos'!$S$2:$T$10,2,FALSE),"")</f>
        <v>Fuerte</v>
      </c>
      <c r="AE23" s="108">
        <f t="shared" si="9"/>
        <v>100</v>
      </c>
      <c r="AF23" s="108" t="str">
        <f>VLOOKUP(CONCATENATE(AB23,AC23),'Listados Datos'!$S$2:$U$10,3,0)</f>
        <v>No</v>
      </c>
      <c r="AG23" s="108">
        <f t="shared" si="10"/>
        <v>100</v>
      </c>
      <c r="AH23" s="168" t="str">
        <f t="shared" si="11"/>
        <v>Fuerte</v>
      </c>
      <c r="AI23" s="96" t="s">
        <v>423</v>
      </c>
      <c r="AJ23" s="97">
        <f>IFERROR(VLOOKUP(CONCATENATE(AH23,AI23),'Listados Datos'!$X$6:$Y$7,2,0),0)</f>
        <v>2</v>
      </c>
      <c r="AK23" s="96" t="s">
        <v>423</v>
      </c>
      <c r="AL23" s="100">
        <f>IFERROR(VLOOKUP(CONCATENATE(AH23,AK23),'Listados Datos'!Z$6:$AA28,2,0),0)</f>
        <v>2</v>
      </c>
      <c r="AM23" s="99" t="s">
        <v>233</v>
      </c>
      <c r="AN23" s="64" t="s">
        <v>17</v>
      </c>
      <c r="AO23" s="75" t="str">
        <f t="shared" si="12"/>
        <v>MODERADA</v>
      </c>
      <c r="AP23" s="63" t="s">
        <v>189</v>
      </c>
      <c r="AQ23" s="67" t="s">
        <v>639</v>
      </c>
      <c r="AR23" s="65" t="s">
        <v>640</v>
      </c>
      <c r="AS23" s="66" t="s">
        <v>326</v>
      </c>
      <c r="AT23" s="66" t="s">
        <v>521</v>
      </c>
      <c r="AU23" s="81">
        <v>44075</v>
      </c>
      <c r="AV23" s="81">
        <v>44196</v>
      </c>
      <c r="AW23" s="143" t="s">
        <v>1123</v>
      </c>
      <c r="AX23" s="66" t="s">
        <v>603</v>
      </c>
      <c r="AY23" s="66"/>
      <c r="AZ23" s="66"/>
      <c r="BA23" s="66"/>
      <c r="BB23" s="66"/>
      <c r="BC23" s="201"/>
      <c r="BD23" s="201"/>
      <c r="BE23" s="201"/>
      <c r="BF23" s="68"/>
      <c r="BG23" s="68"/>
      <c r="BH23" s="68"/>
      <c r="BI23" s="68"/>
      <c r="BJ23" s="68"/>
      <c r="BK23" s="68"/>
      <c r="BL23" s="68"/>
      <c r="BM23" s="68"/>
      <c r="BN23" s="68"/>
      <c r="BO23" s="68"/>
      <c r="BP23" s="68"/>
      <c r="BQ23" s="68"/>
      <c r="BR23" s="68"/>
      <c r="BS23" s="68"/>
      <c r="BT23" s="68"/>
      <c r="BU23" s="68"/>
      <c r="BV23" s="68"/>
      <c r="BW23" s="68"/>
      <c r="BX23" s="68"/>
      <c r="BY23" s="68"/>
    </row>
    <row r="24" spans="1:77" s="60" customFormat="1" ht="234" x14ac:dyDescent="0.35">
      <c r="A24" s="321">
        <v>4</v>
      </c>
      <c r="B24" s="322" t="s">
        <v>281</v>
      </c>
      <c r="C24" s="274" t="s">
        <v>314</v>
      </c>
      <c r="D24" s="277" t="s">
        <v>995</v>
      </c>
      <c r="E24" s="274" t="s">
        <v>326</v>
      </c>
      <c r="F24" s="78" t="s">
        <v>617</v>
      </c>
      <c r="G24" s="69" t="s">
        <v>604</v>
      </c>
      <c r="H24" s="69" t="s">
        <v>291</v>
      </c>
      <c r="I24" s="69" t="s">
        <v>296</v>
      </c>
      <c r="J24" s="69"/>
      <c r="K24" s="69"/>
      <c r="L24" s="69"/>
      <c r="M24" s="165" t="s">
        <v>618</v>
      </c>
      <c r="N24" s="165" t="s">
        <v>619</v>
      </c>
      <c r="O24" s="62" t="s">
        <v>16</v>
      </c>
      <c r="P24" s="64" t="s">
        <v>20</v>
      </c>
      <c r="Q24" s="75" t="str">
        <f t="shared" si="7"/>
        <v>BAJA</v>
      </c>
      <c r="R24" s="61" t="s">
        <v>605</v>
      </c>
      <c r="S24" s="98" t="s">
        <v>355</v>
      </c>
      <c r="T24" s="109" t="s">
        <v>472</v>
      </c>
      <c r="U24" s="110" t="s">
        <v>480</v>
      </c>
      <c r="V24" s="110" t="s">
        <v>474</v>
      </c>
      <c r="W24" s="110" t="s">
        <v>483</v>
      </c>
      <c r="X24" s="110" t="s">
        <v>476</v>
      </c>
      <c r="Y24" s="110" t="s">
        <v>477</v>
      </c>
      <c r="Z24" s="110" t="s">
        <v>478</v>
      </c>
      <c r="AA24" s="107">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80</v>
      </c>
      <c r="AB24" s="108" t="str">
        <f t="shared" si="8"/>
        <v>Débil</v>
      </c>
      <c r="AC24" s="111" t="s">
        <v>422</v>
      </c>
      <c r="AD24" s="108" t="str">
        <f>IFERROR(VLOOKUP(CONCATENATE(AB24,AC24),'Listados Datos'!$S$2:$T$10,2,FALSE),"")</f>
        <v>Débil</v>
      </c>
      <c r="AE24" s="108">
        <f t="shared" si="9"/>
        <v>0</v>
      </c>
      <c r="AF24" s="108" t="str">
        <f>VLOOKUP(CONCATENATE(AB24,AC24),'Listados Datos'!$S$2:$U$10,3,0)</f>
        <v>Sí</v>
      </c>
      <c r="AG24" s="108">
        <f t="shared" si="10"/>
        <v>0</v>
      </c>
      <c r="AH24" s="168" t="str">
        <f t="shared" si="11"/>
        <v>Débil</v>
      </c>
      <c r="AI24" s="96" t="s">
        <v>423</v>
      </c>
      <c r="AJ24" s="97">
        <f>IFERROR(VLOOKUP(CONCATENATE(AH24,AI24),'Listados Datos'!$X$6:$Y$7,2,0),0)</f>
        <v>0</v>
      </c>
      <c r="AK24" s="96" t="s">
        <v>425</v>
      </c>
      <c r="AL24" s="100">
        <f>IFERROR(VLOOKUP(CONCATENATE(AH24,AK24),'Listados Datos'!Z$6:$AA29,2,0),0)</f>
        <v>0</v>
      </c>
      <c r="AM24" s="99" t="s">
        <v>16</v>
      </c>
      <c r="AN24" s="64" t="s">
        <v>20</v>
      </c>
      <c r="AO24" s="75" t="str">
        <f t="shared" si="12"/>
        <v>BAJA</v>
      </c>
      <c r="AP24" s="63" t="s">
        <v>236</v>
      </c>
      <c r="AQ24" s="67" t="s">
        <v>606</v>
      </c>
      <c r="AR24" s="65" t="s">
        <v>624</v>
      </c>
      <c r="AS24" s="66" t="s">
        <v>326</v>
      </c>
      <c r="AT24" s="66" t="s">
        <v>521</v>
      </c>
      <c r="AU24" s="81">
        <v>44075</v>
      </c>
      <c r="AV24" s="81">
        <v>44196</v>
      </c>
      <c r="AW24" s="143" t="s">
        <v>1122</v>
      </c>
      <c r="AX24" s="66" t="s">
        <v>610</v>
      </c>
      <c r="AY24" s="66"/>
      <c r="AZ24" s="66"/>
      <c r="BA24" s="66"/>
      <c r="BB24" s="66"/>
      <c r="BC24" s="201"/>
      <c r="BD24" s="201"/>
      <c r="BE24" s="201"/>
      <c r="BF24" s="68"/>
      <c r="BG24" s="68"/>
      <c r="BH24" s="68"/>
      <c r="BI24" s="68"/>
      <c r="BJ24" s="68"/>
      <c r="BK24" s="68"/>
      <c r="BL24" s="68"/>
      <c r="BM24" s="68"/>
      <c r="BN24" s="68"/>
      <c r="BO24" s="68"/>
      <c r="BP24" s="68"/>
      <c r="BQ24" s="68"/>
      <c r="BR24" s="68"/>
      <c r="BS24" s="68"/>
      <c r="BT24" s="68"/>
      <c r="BU24" s="68"/>
      <c r="BV24" s="68"/>
      <c r="BW24" s="68"/>
      <c r="BX24" s="68"/>
      <c r="BY24" s="68"/>
    </row>
    <row r="25" spans="1:77" s="60" customFormat="1" ht="143" x14ac:dyDescent="0.35">
      <c r="A25" s="321"/>
      <c r="B25" s="322"/>
      <c r="C25" s="274"/>
      <c r="D25" s="277"/>
      <c r="E25" s="274"/>
      <c r="F25" s="78" t="s">
        <v>334</v>
      </c>
      <c r="G25" s="69" t="s">
        <v>666</v>
      </c>
      <c r="H25" s="69" t="s">
        <v>291</v>
      </c>
      <c r="I25" s="69" t="s">
        <v>296</v>
      </c>
      <c r="J25" s="69"/>
      <c r="K25" s="69"/>
      <c r="L25" s="69"/>
      <c r="M25" s="165" t="s">
        <v>607</v>
      </c>
      <c r="N25" s="165" t="s">
        <v>608</v>
      </c>
      <c r="O25" s="62" t="s">
        <v>18</v>
      </c>
      <c r="P25" s="64" t="s">
        <v>19</v>
      </c>
      <c r="Q25" s="75" t="str">
        <f t="shared" si="7"/>
        <v>BAJA</v>
      </c>
      <c r="R25" s="61" t="s">
        <v>614</v>
      </c>
      <c r="S25" s="98" t="s">
        <v>355</v>
      </c>
      <c r="T25" s="109" t="s">
        <v>479</v>
      </c>
      <c r="U25" s="110" t="s">
        <v>480</v>
      </c>
      <c r="V25" s="110" t="s">
        <v>474</v>
      </c>
      <c r="W25" s="110" t="s">
        <v>483</v>
      </c>
      <c r="X25" s="110" t="s">
        <v>476</v>
      </c>
      <c r="Y25" s="110" t="s">
        <v>477</v>
      </c>
      <c r="Z25" s="110" t="s">
        <v>488</v>
      </c>
      <c r="AA25" s="107">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60</v>
      </c>
      <c r="AB25" s="108" t="str">
        <f t="shared" si="8"/>
        <v>Débil</v>
      </c>
      <c r="AC25" s="111" t="s">
        <v>17</v>
      </c>
      <c r="AD25" s="108" t="str">
        <f>IFERROR(VLOOKUP(CONCATENATE(AB25,AC25),'Listados Datos'!$S$2:$T$10,2,FALSE),"")</f>
        <v>Débil</v>
      </c>
      <c r="AE25" s="108">
        <f t="shared" si="9"/>
        <v>0</v>
      </c>
      <c r="AF25" s="108" t="str">
        <f>VLOOKUP(CONCATENATE(AB25,AC25),'Listados Datos'!$S$2:$U$10,3,0)</f>
        <v>Sí</v>
      </c>
      <c r="AG25" s="108">
        <f t="shared" si="10"/>
        <v>0</v>
      </c>
      <c r="AH25" s="168" t="str">
        <f t="shared" si="11"/>
        <v>Débil</v>
      </c>
      <c r="AI25" s="96" t="s">
        <v>423</v>
      </c>
      <c r="AJ25" s="97">
        <f>IFERROR(VLOOKUP(CONCATENATE(AH25,AI25),'Listados Datos'!$X$6:$Y$7,2,0),0)</f>
        <v>0</v>
      </c>
      <c r="AK25" s="96" t="s">
        <v>423</v>
      </c>
      <c r="AL25" s="100">
        <f>IFERROR(VLOOKUP(CONCATENATE(AH25,AK25),'Listados Datos'!Z$6:$AA30,2,0),0)</f>
        <v>0</v>
      </c>
      <c r="AM25" s="99" t="s">
        <v>18</v>
      </c>
      <c r="AN25" s="64" t="s">
        <v>19</v>
      </c>
      <c r="AO25" s="75" t="str">
        <f t="shared" si="12"/>
        <v>BAJA</v>
      </c>
      <c r="AP25" s="63" t="s">
        <v>236</v>
      </c>
      <c r="AQ25" s="67" t="s">
        <v>609</v>
      </c>
      <c r="AR25" s="65" t="s">
        <v>625</v>
      </c>
      <c r="AS25" s="66" t="s">
        <v>326</v>
      </c>
      <c r="AT25" s="66" t="s">
        <v>521</v>
      </c>
      <c r="AU25" s="81">
        <v>44075</v>
      </c>
      <c r="AV25" s="81">
        <v>44196</v>
      </c>
      <c r="AW25" s="143" t="s">
        <v>1121</v>
      </c>
      <c r="AX25" s="66" t="s">
        <v>667</v>
      </c>
      <c r="AY25" s="66"/>
      <c r="AZ25" s="66"/>
      <c r="BA25" s="66"/>
      <c r="BB25" s="66"/>
      <c r="BC25" s="201"/>
      <c r="BD25" s="201"/>
      <c r="BE25" s="201"/>
      <c r="BF25" s="68"/>
      <c r="BG25" s="68"/>
      <c r="BH25" s="68"/>
      <c r="BI25" s="68"/>
      <c r="BJ25" s="68"/>
      <c r="BK25" s="68"/>
      <c r="BL25" s="68"/>
      <c r="BM25" s="68"/>
      <c r="BN25" s="68"/>
      <c r="BO25" s="68"/>
      <c r="BP25" s="68"/>
      <c r="BQ25" s="68"/>
      <c r="BR25" s="68"/>
      <c r="BS25" s="68"/>
      <c r="BT25" s="68"/>
      <c r="BU25" s="68"/>
      <c r="BV25" s="68"/>
      <c r="BW25" s="68"/>
      <c r="BX25" s="68"/>
      <c r="BY25" s="68"/>
    </row>
    <row r="26" spans="1:77" s="60" customFormat="1" ht="143" x14ac:dyDescent="0.35">
      <c r="A26" s="321"/>
      <c r="B26" s="322"/>
      <c r="C26" s="274"/>
      <c r="D26" s="277"/>
      <c r="E26" s="274"/>
      <c r="F26" s="78" t="s">
        <v>335</v>
      </c>
      <c r="G26" s="69" t="s">
        <v>611</v>
      </c>
      <c r="H26" s="69" t="s">
        <v>291</v>
      </c>
      <c r="I26" s="69" t="s">
        <v>296</v>
      </c>
      <c r="J26" s="69"/>
      <c r="K26" s="69"/>
      <c r="L26" s="69"/>
      <c r="M26" s="165" t="s">
        <v>612</v>
      </c>
      <c r="N26" s="165" t="s">
        <v>613</v>
      </c>
      <c r="O26" s="62" t="s">
        <v>353</v>
      </c>
      <c r="P26" s="64" t="s">
        <v>19</v>
      </c>
      <c r="Q26" s="75" t="str">
        <f t="shared" si="7"/>
        <v>BAJA</v>
      </c>
      <c r="R26" s="61" t="s">
        <v>615</v>
      </c>
      <c r="S26" s="98" t="s">
        <v>355</v>
      </c>
      <c r="T26" s="109" t="s">
        <v>479</v>
      </c>
      <c r="U26" s="110" t="s">
        <v>480</v>
      </c>
      <c r="V26" s="110" t="s">
        <v>474</v>
      </c>
      <c r="W26" s="110" t="s">
        <v>483</v>
      </c>
      <c r="X26" s="110" t="s">
        <v>476</v>
      </c>
      <c r="Y26" s="110" t="s">
        <v>486</v>
      </c>
      <c r="Z26" s="110" t="s">
        <v>488</v>
      </c>
      <c r="AA26" s="107">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45</v>
      </c>
      <c r="AB26" s="108" t="str">
        <f t="shared" si="8"/>
        <v>Débil</v>
      </c>
      <c r="AC26" s="111" t="s">
        <v>17</v>
      </c>
      <c r="AD26" s="108" t="str">
        <f>IFERROR(VLOOKUP(CONCATENATE(AB26,AC26),'Listados Datos'!$S$2:$T$10,2,FALSE),"")</f>
        <v>Débil</v>
      </c>
      <c r="AE26" s="108">
        <f t="shared" si="9"/>
        <v>0</v>
      </c>
      <c r="AF26" s="108" t="str">
        <f>VLOOKUP(CONCATENATE(AB26,AC26),'Listados Datos'!$S$2:$U$10,3,0)</f>
        <v>Sí</v>
      </c>
      <c r="AG26" s="108">
        <f t="shared" si="10"/>
        <v>0</v>
      </c>
      <c r="AH26" s="168" t="str">
        <f t="shared" si="11"/>
        <v>Débil</v>
      </c>
      <c r="AI26" s="96" t="s">
        <v>423</v>
      </c>
      <c r="AJ26" s="97">
        <f>IFERROR(VLOOKUP(CONCATENATE(AH26,AI26),'Listados Datos'!$X$6:$Y$7,2,0),0)</f>
        <v>0</v>
      </c>
      <c r="AK26" s="96" t="s">
        <v>423</v>
      </c>
      <c r="AL26" s="100">
        <f>IFERROR(VLOOKUP(CONCATENATE(AH26,AK26),'Listados Datos'!Z$6:$AA31,2,0),0)</f>
        <v>0</v>
      </c>
      <c r="AM26" s="99" t="s">
        <v>353</v>
      </c>
      <c r="AN26" s="64" t="s">
        <v>19</v>
      </c>
      <c r="AO26" s="75" t="str">
        <f t="shared" si="12"/>
        <v>BAJA</v>
      </c>
      <c r="AP26" s="63" t="s">
        <v>236</v>
      </c>
      <c r="AQ26" s="67" t="s">
        <v>920</v>
      </c>
      <c r="AR26" s="65" t="s">
        <v>625</v>
      </c>
      <c r="AS26" s="66" t="s">
        <v>326</v>
      </c>
      <c r="AT26" s="66" t="s">
        <v>521</v>
      </c>
      <c r="AU26" s="81">
        <v>44075</v>
      </c>
      <c r="AV26" s="81">
        <v>44196</v>
      </c>
      <c r="AW26" s="143" t="s">
        <v>1121</v>
      </c>
      <c r="AX26" s="66" t="s">
        <v>668</v>
      </c>
      <c r="AY26" s="66"/>
      <c r="AZ26" s="66"/>
      <c r="BA26" s="66"/>
      <c r="BB26" s="66"/>
      <c r="BC26" s="201"/>
      <c r="BD26" s="201"/>
      <c r="BE26" s="201"/>
      <c r="BF26" s="68"/>
      <c r="BG26" s="68"/>
      <c r="BH26" s="68"/>
      <c r="BI26" s="68"/>
      <c r="BJ26" s="68"/>
      <c r="BK26" s="68"/>
      <c r="BL26" s="68"/>
      <c r="BM26" s="68"/>
      <c r="BN26" s="68"/>
      <c r="BO26" s="68"/>
      <c r="BP26" s="68"/>
      <c r="BQ26" s="68"/>
      <c r="BR26" s="68"/>
      <c r="BS26" s="68"/>
      <c r="BT26" s="68"/>
      <c r="BU26" s="68"/>
      <c r="BV26" s="68"/>
      <c r="BW26" s="68"/>
      <c r="BX26" s="68"/>
      <c r="BY26" s="68"/>
    </row>
    <row r="27" spans="1:77" s="60" customFormat="1" ht="93" x14ac:dyDescent="0.35">
      <c r="A27" s="321"/>
      <c r="B27" s="322"/>
      <c r="C27" s="274"/>
      <c r="D27" s="277"/>
      <c r="E27" s="274"/>
      <c r="F27" s="78" t="s">
        <v>620</v>
      </c>
      <c r="G27" s="69" t="s">
        <v>621</v>
      </c>
      <c r="H27" s="69" t="s">
        <v>291</v>
      </c>
      <c r="I27" s="69" t="s">
        <v>296</v>
      </c>
      <c r="J27" s="69"/>
      <c r="K27" s="69"/>
      <c r="L27" s="69"/>
      <c r="M27" s="165" t="s">
        <v>669</v>
      </c>
      <c r="N27" s="165" t="s">
        <v>622</v>
      </c>
      <c r="O27" s="62" t="s">
        <v>353</v>
      </c>
      <c r="P27" s="64" t="s">
        <v>19</v>
      </c>
      <c r="Q27" s="75" t="str">
        <f t="shared" si="7"/>
        <v>BAJA</v>
      </c>
      <c r="R27" s="61" t="s">
        <v>623</v>
      </c>
      <c r="S27" s="98" t="s">
        <v>355</v>
      </c>
      <c r="T27" s="109" t="s">
        <v>472</v>
      </c>
      <c r="U27" s="110" t="s">
        <v>473</v>
      </c>
      <c r="V27" s="110" t="s">
        <v>474</v>
      </c>
      <c r="W27" s="110" t="s">
        <v>483</v>
      </c>
      <c r="X27" s="110" t="s">
        <v>476</v>
      </c>
      <c r="Y27" s="110" t="s">
        <v>477</v>
      </c>
      <c r="Z27" s="110" t="s">
        <v>478</v>
      </c>
      <c r="AA27" s="107">
        <f>SUM(IF(T27='Evaluación Diseño Control'!$C$2,15,0)+IF(U27='Evaluación Diseño Control'!$C$3,15)+IF(V27='Evaluación Diseño Control'!$C$4,15)+IF(W27='Evaluación Diseño Control'!$C$5,15,IF(W27='Evaluación Diseño Control'!$D$5,10))+IF(X27='Evaluación Diseño Control'!$C$6,15)+IF(Y27='Evaluación Diseño Control'!$C$7,15)+IF(Z27='Evaluación Diseño Control'!$C$8,10,IF(Z27='Evaluación Diseño Control'!$D$8,5)))</f>
        <v>95</v>
      </c>
      <c r="AB27" s="108" t="str">
        <f t="shared" si="8"/>
        <v>Moderado</v>
      </c>
      <c r="AC27" s="111" t="s">
        <v>422</v>
      </c>
      <c r="AD27" s="108" t="str">
        <f>IFERROR(VLOOKUP(CONCATENATE(AB27,AC27),'Listados Datos'!$S$2:$T$10,2,FALSE),"")</f>
        <v>Moderado</v>
      </c>
      <c r="AE27" s="108">
        <f t="shared" si="9"/>
        <v>50</v>
      </c>
      <c r="AF27" s="108" t="str">
        <f>VLOOKUP(CONCATENATE(AB27,AC27),'Listados Datos'!$S$2:$U$10,3,0)</f>
        <v>Sí</v>
      </c>
      <c r="AG27" s="108">
        <f t="shared" si="10"/>
        <v>50</v>
      </c>
      <c r="AH27" s="168" t="str">
        <f t="shared" si="11"/>
        <v>Moderado</v>
      </c>
      <c r="AI27" s="96" t="s">
        <v>423</v>
      </c>
      <c r="AJ27" s="97">
        <f>IFERROR(VLOOKUP(CONCATENATE(AH27,AI27),'Listados Datos'!$X$6:$Y$7,2,0),0)</f>
        <v>1</v>
      </c>
      <c r="AK27" s="96" t="s">
        <v>423</v>
      </c>
      <c r="AL27" s="100">
        <f>IFERROR(VLOOKUP(CONCATENATE(AH27,AK27),'Listados Datos'!Z$6:$AA32,2,0),0)</f>
        <v>1</v>
      </c>
      <c r="AM27" s="99" t="s">
        <v>233</v>
      </c>
      <c r="AN27" s="64" t="s">
        <v>20</v>
      </c>
      <c r="AO27" s="75" t="str">
        <f t="shared" si="12"/>
        <v>BAJA</v>
      </c>
      <c r="AP27" s="63" t="s">
        <v>236</v>
      </c>
      <c r="AQ27" s="67" t="s">
        <v>921</v>
      </c>
      <c r="AR27" s="65" t="s">
        <v>1061</v>
      </c>
      <c r="AS27" s="66" t="s">
        <v>326</v>
      </c>
      <c r="AT27" s="66" t="s">
        <v>521</v>
      </c>
      <c r="AU27" s="81">
        <v>44075</v>
      </c>
      <c r="AV27" s="81">
        <v>44196</v>
      </c>
      <c r="AW27" s="143" t="s">
        <v>1120</v>
      </c>
      <c r="AX27" s="66" t="s">
        <v>626</v>
      </c>
      <c r="AY27" s="66"/>
      <c r="AZ27" s="66"/>
      <c r="BA27" s="66"/>
      <c r="BB27" s="66"/>
      <c r="BC27" s="201"/>
      <c r="BD27" s="201"/>
      <c r="BE27" s="201"/>
      <c r="BF27" s="68"/>
      <c r="BG27" s="68"/>
      <c r="BH27" s="68"/>
      <c r="BI27" s="68"/>
      <c r="BJ27" s="68"/>
      <c r="BK27" s="68"/>
      <c r="BL27" s="68"/>
      <c r="BM27" s="68"/>
      <c r="BN27" s="68"/>
      <c r="BO27" s="68"/>
      <c r="BP27" s="68"/>
      <c r="BQ27" s="68"/>
      <c r="BR27" s="68"/>
      <c r="BS27" s="68"/>
      <c r="BT27" s="68"/>
      <c r="BU27" s="68"/>
      <c r="BV27" s="68"/>
      <c r="BW27" s="68"/>
      <c r="BX27" s="68"/>
      <c r="BY27" s="68"/>
    </row>
    <row r="28" spans="1:77" s="60" customFormat="1" ht="155" x14ac:dyDescent="0.35">
      <c r="A28" s="321"/>
      <c r="B28" s="322"/>
      <c r="C28" s="274"/>
      <c r="D28" s="277"/>
      <c r="E28" s="274"/>
      <c r="F28" s="78" t="s">
        <v>1243</v>
      </c>
      <c r="G28" s="69" t="s">
        <v>670</v>
      </c>
      <c r="H28" s="69" t="s">
        <v>292</v>
      </c>
      <c r="I28" s="69" t="s">
        <v>301</v>
      </c>
      <c r="J28" s="69"/>
      <c r="K28" s="69"/>
      <c r="L28" s="69"/>
      <c r="M28" s="165" t="s">
        <v>627</v>
      </c>
      <c r="N28" s="165" t="s">
        <v>628</v>
      </c>
      <c r="O28" s="62" t="s">
        <v>353</v>
      </c>
      <c r="P28" s="64" t="s">
        <v>15</v>
      </c>
      <c r="Q28" s="75" t="str">
        <f t="shared" si="7"/>
        <v>ALTA</v>
      </c>
      <c r="R28" s="61" t="s">
        <v>1257</v>
      </c>
      <c r="S28" s="98" t="s">
        <v>355</v>
      </c>
      <c r="T28" s="109" t="s">
        <v>479</v>
      </c>
      <c r="U28" s="110" t="s">
        <v>480</v>
      </c>
      <c r="V28" s="110" t="s">
        <v>474</v>
      </c>
      <c r="W28" s="110" t="s">
        <v>475</v>
      </c>
      <c r="X28" s="110" t="s">
        <v>476</v>
      </c>
      <c r="Y28" s="110" t="s">
        <v>477</v>
      </c>
      <c r="Z28" s="110" t="s">
        <v>478</v>
      </c>
      <c r="AA28" s="107">
        <f>SUM(IF(T28='Evaluación Diseño Control'!$C$2,15,0)+IF(U28='Evaluación Diseño Control'!$C$3,15)+IF(V28='Evaluación Diseño Control'!$C$4,15)+IF(W28='Evaluación Diseño Control'!$C$5,15,IF(W28='Evaluación Diseño Control'!$D$5,10))+IF(X28='Evaluación Diseño Control'!$C$6,15)+IF(Y28='Evaluación Diseño Control'!$C$7,15)+IF(Z28='Evaluación Diseño Control'!$C$8,10,IF(Z28='Evaluación Diseño Control'!$D$8,5)))</f>
        <v>70</v>
      </c>
      <c r="AB28" s="108" t="str">
        <f t="shared" si="8"/>
        <v>Débil</v>
      </c>
      <c r="AC28" s="111" t="s">
        <v>422</v>
      </c>
      <c r="AD28" s="108" t="str">
        <f>IFERROR(VLOOKUP(CONCATENATE(AB28,AC28),'Listados Datos'!$S$2:$T$10,2,FALSE),"")</f>
        <v>Débil</v>
      </c>
      <c r="AE28" s="108">
        <f t="shared" si="9"/>
        <v>0</v>
      </c>
      <c r="AF28" s="108" t="str">
        <f>VLOOKUP(CONCATENATE(AB28,AC28),'Listados Datos'!$S$2:$U$10,3,0)</f>
        <v>Sí</v>
      </c>
      <c r="AG28" s="108">
        <f t="shared" si="10"/>
        <v>0</v>
      </c>
      <c r="AH28" s="168" t="str">
        <f t="shared" si="11"/>
        <v>Débil</v>
      </c>
      <c r="AI28" s="96" t="s">
        <v>423</v>
      </c>
      <c r="AJ28" s="97">
        <f>IFERROR(VLOOKUP(CONCATENATE(AH28,AI28),'Listados Datos'!$X$6:$Y$7,2,0),0)</f>
        <v>0</v>
      </c>
      <c r="AK28" s="96" t="s">
        <v>425</v>
      </c>
      <c r="AL28" s="100">
        <f>IFERROR(VLOOKUP(CONCATENATE(AH28,AK28),'Listados Datos'!Z$6:$AA33,2,0),0)</f>
        <v>0</v>
      </c>
      <c r="AM28" s="99" t="s">
        <v>353</v>
      </c>
      <c r="AN28" s="64" t="s">
        <v>15</v>
      </c>
      <c r="AO28" s="75" t="str">
        <f t="shared" si="12"/>
        <v>ALTA</v>
      </c>
      <c r="AP28" s="63" t="s">
        <v>191</v>
      </c>
      <c r="AQ28" s="67" t="s">
        <v>922</v>
      </c>
      <c r="AR28" s="65" t="s">
        <v>644</v>
      </c>
      <c r="AS28" s="66" t="s">
        <v>326</v>
      </c>
      <c r="AT28" s="66" t="s">
        <v>521</v>
      </c>
      <c r="AU28" s="81">
        <v>44075</v>
      </c>
      <c r="AV28" s="81">
        <v>44196</v>
      </c>
      <c r="AW28" s="143" t="s">
        <v>1116</v>
      </c>
      <c r="AX28" s="66" t="s">
        <v>603</v>
      </c>
      <c r="AY28" s="66"/>
      <c r="AZ28" s="66"/>
      <c r="BA28" s="66"/>
      <c r="BB28" s="66"/>
      <c r="BC28" s="201"/>
      <c r="BD28" s="201"/>
      <c r="BE28" s="201"/>
      <c r="BF28" s="68"/>
      <c r="BG28" s="68"/>
      <c r="BH28" s="68"/>
      <c r="BI28" s="68"/>
      <c r="BJ28" s="68"/>
      <c r="BK28" s="68"/>
      <c r="BL28" s="68"/>
      <c r="BM28" s="68"/>
      <c r="BN28" s="68"/>
      <c r="BO28" s="68"/>
      <c r="BP28" s="68"/>
      <c r="BQ28" s="68"/>
      <c r="BR28" s="68"/>
      <c r="BS28" s="68"/>
      <c r="BT28" s="68"/>
      <c r="BU28" s="68"/>
      <c r="BV28" s="68"/>
      <c r="BW28" s="68"/>
      <c r="BX28" s="68"/>
      <c r="BY28" s="68"/>
    </row>
    <row r="29" spans="1:77" s="60" customFormat="1" ht="91" x14ac:dyDescent="0.35">
      <c r="A29" s="321"/>
      <c r="B29" s="322"/>
      <c r="C29" s="274"/>
      <c r="D29" s="277"/>
      <c r="E29" s="274"/>
      <c r="F29" s="78" t="s">
        <v>631</v>
      </c>
      <c r="G29" s="69" t="s">
        <v>641</v>
      </c>
      <c r="H29" s="69" t="s">
        <v>293</v>
      </c>
      <c r="I29" s="69" t="s">
        <v>302</v>
      </c>
      <c r="J29" s="69" t="s">
        <v>438</v>
      </c>
      <c r="K29" s="69" t="s">
        <v>689</v>
      </c>
      <c r="L29" s="69" t="s">
        <v>630</v>
      </c>
      <c r="M29" s="165" t="s">
        <v>642</v>
      </c>
      <c r="N29" s="165" t="s">
        <v>643</v>
      </c>
      <c r="O29" s="62" t="s">
        <v>233</v>
      </c>
      <c r="P29" s="64" t="s">
        <v>15</v>
      </c>
      <c r="Q29" s="75" t="str">
        <f t="shared" si="7"/>
        <v>ALTA</v>
      </c>
      <c r="R29" s="61" t="s">
        <v>632</v>
      </c>
      <c r="S29" s="98" t="s">
        <v>355</v>
      </c>
      <c r="T29" s="109" t="s">
        <v>472</v>
      </c>
      <c r="U29" s="110" t="s">
        <v>473</v>
      </c>
      <c r="V29" s="110" t="s">
        <v>474</v>
      </c>
      <c r="W29" s="110" t="s">
        <v>475</v>
      </c>
      <c r="X29" s="110" t="s">
        <v>476</v>
      </c>
      <c r="Y29" s="110" t="s">
        <v>477</v>
      </c>
      <c r="Z29" s="110" t="s">
        <v>478</v>
      </c>
      <c r="AA29" s="107">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100</v>
      </c>
      <c r="AB29" s="108" t="str">
        <f t="shared" si="8"/>
        <v>Fuerte</v>
      </c>
      <c r="AC29" s="111" t="s">
        <v>422</v>
      </c>
      <c r="AD29" s="108" t="str">
        <f>IFERROR(VLOOKUP(CONCATENATE(AB29,AC29),'Listados Datos'!$S$2:$T$10,2,FALSE),"")</f>
        <v>Fuerte</v>
      </c>
      <c r="AE29" s="108">
        <f t="shared" si="9"/>
        <v>100</v>
      </c>
      <c r="AF29" s="108" t="str">
        <f>VLOOKUP(CONCATENATE(AB29,AC29),'Listados Datos'!$S$2:$U$10,3,0)</f>
        <v>No</v>
      </c>
      <c r="AG29" s="108">
        <f t="shared" si="10"/>
        <v>100</v>
      </c>
      <c r="AH29" s="168" t="str">
        <f t="shared" si="11"/>
        <v>Fuerte</v>
      </c>
      <c r="AI29" s="96" t="s">
        <v>423</v>
      </c>
      <c r="AJ29" s="97">
        <f>IFERROR(VLOOKUP(CONCATENATE(AH29,AI29),'Listados Datos'!$X$6:$Y$7,2,0),0)</f>
        <v>2</v>
      </c>
      <c r="AK29" s="96" t="s">
        <v>423</v>
      </c>
      <c r="AL29" s="100">
        <f>IFERROR(VLOOKUP(CONCATENATE(AH29,AK29),'Listados Datos'!Z$6:$AA34,2,0),0)</f>
        <v>2</v>
      </c>
      <c r="AM29" s="99" t="s">
        <v>233</v>
      </c>
      <c r="AN29" s="64" t="s">
        <v>20</v>
      </c>
      <c r="AO29" s="75" t="str">
        <f t="shared" si="12"/>
        <v>BAJA</v>
      </c>
      <c r="AP29" s="63" t="s">
        <v>236</v>
      </c>
      <c r="AQ29" s="67" t="s">
        <v>923</v>
      </c>
      <c r="AR29" s="65" t="s">
        <v>644</v>
      </c>
      <c r="AS29" s="66" t="s">
        <v>326</v>
      </c>
      <c r="AT29" s="66" t="s">
        <v>521</v>
      </c>
      <c r="AU29" s="81">
        <v>44075</v>
      </c>
      <c r="AV29" s="81">
        <v>44196</v>
      </c>
      <c r="AW29" s="143" t="s">
        <v>1116</v>
      </c>
      <c r="AX29" s="66" t="s">
        <v>603</v>
      </c>
      <c r="AY29" s="66"/>
      <c r="AZ29" s="66"/>
      <c r="BA29" s="66"/>
      <c r="BB29" s="66"/>
      <c r="BC29" s="201"/>
      <c r="BD29" s="201"/>
      <c r="BE29" s="201"/>
      <c r="BF29" s="68"/>
      <c r="BG29" s="68"/>
      <c r="BH29" s="68"/>
      <c r="BI29" s="68"/>
      <c r="BJ29" s="68"/>
      <c r="BK29" s="68"/>
      <c r="BL29" s="68"/>
      <c r="BM29" s="68"/>
      <c r="BN29" s="68"/>
      <c r="BO29" s="68"/>
      <c r="BP29" s="68"/>
      <c r="BQ29" s="68"/>
      <c r="BR29" s="68"/>
      <c r="BS29" s="68"/>
      <c r="BT29" s="68"/>
      <c r="BU29" s="68"/>
      <c r="BV29" s="68"/>
      <c r="BW29" s="68"/>
      <c r="BX29" s="68"/>
      <c r="BY29" s="68"/>
    </row>
    <row r="30" spans="1:77" s="60" customFormat="1" ht="117" x14ac:dyDescent="0.35">
      <c r="A30" s="321">
        <v>5</v>
      </c>
      <c r="B30" s="322" t="s">
        <v>282</v>
      </c>
      <c r="C30" s="274" t="s">
        <v>315</v>
      </c>
      <c r="D30" s="277" t="s">
        <v>996</v>
      </c>
      <c r="E30" s="274" t="s">
        <v>327</v>
      </c>
      <c r="F30" s="78" t="s">
        <v>365</v>
      </c>
      <c r="G30" s="69" t="s">
        <v>857</v>
      </c>
      <c r="H30" s="69" t="s">
        <v>291</v>
      </c>
      <c r="I30" s="69" t="s">
        <v>296</v>
      </c>
      <c r="J30" s="69"/>
      <c r="K30" s="69"/>
      <c r="L30" s="69"/>
      <c r="M30" s="165" t="s">
        <v>671</v>
      </c>
      <c r="N30" s="165" t="s">
        <v>672</v>
      </c>
      <c r="O30" s="62" t="s">
        <v>14</v>
      </c>
      <c r="P30" s="64" t="s">
        <v>17</v>
      </c>
      <c r="Q30" s="75" t="str">
        <f t="shared" si="7"/>
        <v>ALTA</v>
      </c>
      <c r="R30" s="61" t="s">
        <v>681</v>
      </c>
      <c r="S30" s="98" t="s">
        <v>355</v>
      </c>
      <c r="T30" s="109" t="s">
        <v>472</v>
      </c>
      <c r="U30" s="110" t="s">
        <v>473</v>
      </c>
      <c r="V30" s="110" t="s">
        <v>474</v>
      </c>
      <c r="W30" s="110" t="s">
        <v>475</v>
      </c>
      <c r="X30" s="110" t="s">
        <v>476</v>
      </c>
      <c r="Y30" s="110" t="s">
        <v>477</v>
      </c>
      <c r="Z30" s="110" t="s">
        <v>478</v>
      </c>
      <c r="AA30" s="107">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08" t="str">
        <f t="shared" si="8"/>
        <v>Fuerte</v>
      </c>
      <c r="AC30" s="111" t="s">
        <v>422</v>
      </c>
      <c r="AD30" s="108" t="str">
        <f>IFERROR(VLOOKUP(CONCATENATE(AB30,AC30),'Listados Datos'!$S$2:$T$10,2,FALSE),"")</f>
        <v>Fuerte</v>
      </c>
      <c r="AE30" s="108">
        <f t="shared" si="9"/>
        <v>100</v>
      </c>
      <c r="AF30" s="108" t="str">
        <f>VLOOKUP(CONCATENATE(AB30,AC30),'Listados Datos'!$S$2:$U$10,3,0)</f>
        <v>No</v>
      </c>
      <c r="AG30" s="108">
        <f t="shared" si="10"/>
        <v>100</v>
      </c>
      <c r="AH30" s="168" t="str">
        <f t="shared" si="11"/>
        <v>Fuerte</v>
      </c>
      <c r="AI30" s="96" t="s">
        <v>423</v>
      </c>
      <c r="AJ30" s="97">
        <f>IFERROR(VLOOKUP(CONCATENATE(AH30,AI30),'Listados Datos'!$X$6:$Y$7,2,0),0)</f>
        <v>2</v>
      </c>
      <c r="AK30" s="96" t="s">
        <v>425</v>
      </c>
      <c r="AL30" s="100">
        <f>IFERROR(VLOOKUP(CONCATENATE(AH30,AK30),'Listados Datos'!Z$6:$AA35,2,0),0)</f>
        <v>1</v>
      </c>
      <c r="AM30" s="99" t="s">
        <v>233</v>
      </c>
      <c r="AN30" s="64" t="s">
        <v>19</v>
      </c>
      <c r="AO30" s="75" t="str">
        <f t="shared" si="12"/>
        <v>BAJA</v>
      </c>
      <c r="AP30" s="63" t="s">
        <v>236</v>
      </c>
      <c r="AQ30" s="67" t="s">
        <v>924</v>
      </c>
      <c r="AR30" s="65" t="s">
        <v>673</v>
      </c>
      <c r="AS30" s="66" t="s">
        <v>327</v>
      </c>
      <c r="AT30" s="66" t="s">
        <v>674</v>
      </c>
      <c r="AU30" s="81">
        <v>44075</v>
      </c>
      <c r="AV30" s="81">
        <v>44196</v>
      </c>
      <c r="AW30" s="143" t="s">
        <v>1119</v>
      </c>
      <c r="AX30" s="66" t="s">
        <v>675</v>
      </c>
      <c r="AY30" s="66"/>
      <c r="AZ30" s="66"/>
      <c r="BA30" s="66"/>
      <c r="BB30" s="66"/>
      <c r="BC30" s="201"/>
      <c r="BD30" s="201"/>
      <c r="BE30" s="201"/>
      <c r="BF30" s="68"/>
      <c r="BG30" s="68"/>
      <c r="BH30" s="68"/>
      <c r="BI30" s="68"/>
      <c r="BJ30" s="68"/>
      <c r="BK30" s="68"/>
      <c r="BL30" s="68"/>
      <c r="BM30" s="68"/>
      <c r="BN30" s="68"/>
      <c r="BO30" s="68"/>
      <c r="BP30" s="68"/>
      <c r="BQ30" s="68"/>
      <c r="BR30" s="68"/>
      <c r="BS30" s="68"/>
      <c r="BT30" s="68"/>
      <c r="BU30" s="68"/>
      <c r="BV30" s="68"/>
      <c r="BW30" s="68"/>
      <c r="BX30" s="68"/>
      <c r="BY30" s="68"/>
    </row>
    <row r="31" spans="1:77" s="60" customFormat="1" ht="117" x14ac:dyDescent="0.35">
      <c r="A31" s="321"/>
      <c r="B31" s="322"/>
      <c r="C31" s="274"/>
      <c r="D31" s="277"/>
      <c r="E31" s="274"/>
      <c r="F31" s="78" t="s">
        <v>858</v>
      </c>
      <c r="G31" s="69" t="s">
        <v>676</v>
      </c>
      <c r="H31" s="69" t="s">
        <v>291</v>
      </c>
      <c r="I31" s="69" t="s">
        <v>299</v>
      </c>
      <c r="J31" s="69"/>
      <c r="K31" s="69"/>
      <c r="L31" s="69"/>
      <c r="M31" s="165" t="s">
        <v>677</v>
      </c>
      <c r="N31" s="165" t="s">
        <v>859</v>
      </c>
      <c r="O31" s="62" t="s">
        <v>16</v>
      </c>
      <c r="P31" s="64" t="s">
        <v>20</v>
      </c>
      <c r="Q31" s="75" t="str">
        <f t="shared" si="7"/>
        <v>BAJA</v>
      </c>
      <c r="R31" s="61" t="s">
        <v>1010</v>
      </c>
      <c r="S31" s="98" t="s">
        <v>355</v>
      </c>
      <c r="T31" s="109" t="s">
        <v>472</v>
      </c>
      <c r="U31" s="110" t="s">
        <v>473</v>
      </c>
      <c r="V31" s="110" t="s">
        <v>474</v>
      </c>
      <c r="W31" s="110" t="s">
        <v>475</v>
      </c>
      <c r="X31" s="110" t="s">
        <v>476</v>
      </c>
      <c r="Y31" s="110" t="s">
        <v>477</v>
      </c>
      <c r="Z31" s="110" t="s">
        <v>478</v>
      </c>
      <c r="AA31" s="107">
        <f>SUM(IF(T31='Evaluación Diseño Control'!$C$2,15,0)+IF(U31='Evaluación Diseño Control'!$C$3,15)+IF(V31='Evaluación Diseño Control'!$C$4,15)+IF(W31='Evaluación Diseño Control'!$C$5,15,IF(W31='Evaluación Diseño Control'!$D$5,10))+IF(X31='Evaluación Diseño Control'!$C$6,15)+IF(Y31='Evaluación Diseño Control'!$C$7,15)+IF(Z31='Evaluación Diseño Control'!$C$8,10,IF(Z31='Evaluación Diseño Control'!$D$8,5)))</f>
        <v>100</v>
      </c>
      <c r="AB31" s="108" t="str">
        <f t="shared" si="8"/>
        <v>Fuerte</v>
      </c>
      <c r="AC31" s="111" t="s">
        <v>17</v>
      </c>
      <c r="AD31" s="108" t="str">
        <f>IFERROR(VLOOKUP(CONCATENATE(AB31,AC31),'Listados Datos'!$S$2:$T$10,2,FALSE),"")</f>
        <v>Moderado</v>
      </c>
      <c r="AE31" s="108">
        <f t="shared" si="9"/>
        <v>50</v>
      </c>
      <c r="AF31" s="108" t="str">
        <f>VLOOKUP(CONCATENATE(AB31,AC31),'Listados Datos'!$S$2:$U$10,3,0)</f>
        <v>Sí</v>
      </c>
      <c r="AG31" s="108">
        <f t="shared" si="10"/>
        <v>50</v>
      </c>
      <c r="AH31" s="168" t="str">
        <f t="shared" si="11"/>
        <v>Moderado</v>
      </c>
      <c r="AI31" s="96" t="s">
        <v>423</v>
      </c>
      <c r="AJ31" s="97">
        <f>IFERROR(VLOOKUP(CONCATENATE(AH31,AI31),'Listados Datos'!$X$6:$Y$7,2,0),0)</f>
        <v>1</v>
      </c>
      <c r="AK31" s="96" t="s">
        <v>425</v>
      </c>
      <c r="AL31" s="100">
        <f>IFERROR(VLOOKUP(CONCATENATE(AH31,AK31),'Listados Datos'!Z$6:$AA36,2,0),0)</f>
        <v>0</v>
      </c>
      <c r="AM31" s="99" t="s">
        <v>18</v>
      </c>
      <c r="AN31" s="64" t="s">
        <v>20</v>
      </c>
      <c r="AO31" s="75" t="str">
        <f t="shared" si="12"/>
        <v>BAJA</v>
      </c>
      <c r="AP31" s="63" t="s">
        <v>236</v>
      </c>
      <c r="AQ31" s="67" t="s">
        <v>916</v>
      </c>
      <c r="AR31" s="65" t="s">
        <v>1062</v>
      </c>
      <c r="AS31" s="66" t="s">
        <v>327</v>
      </c>
      <c r="AT31" s="66" t="s">
        <v>674</v>
      </c>
      <c r="AU31" s="81">
        <v>44075</v>
      </c>
      <c r="AV31" s="81">
        <v>44196</v>
      </c>
      <c r="AW31" s="143" t="s">
        <v>678</v>
      </c>
      <c r="AX31" s="66" t="s">
        <v>679</v>
      </c>
      <c r="AY31" s="66"/>
      <c r="AZ31" s="66"/>
      <c r="BA31" s="66"/>
      <c r="BB31" s="66"/>
      <c r="BC31" s="201"/>
      <c r="BD31" s="201"/>
      <c r="BE31" s="201"/>
      <c r="BF31" s="68"/>
      <c r="BG31" s="68"/>
      <c r="BH31" s="68"/>
      <c r="BI31" s="68"/>
      <c r="BJ31" s="68"/>
      <c r="BK31" s="68"/>
      <c r="BL31" s="68"/>
      <c r="BM31" s="68"/>
      <c r="BN31" s="68"/>
      <c r="BO31" s="68"/>
      <c r="BP31" s="68"/>
      <c r="BQ31" s="68"/>
      <c r="BR31" s="68"/>
      <c r="BS31" s="68"/>
      <c r="BT31" s="68"/>
      <c r="BU31" s="68"/>
      <c r="BV31" s="68"/>
      <c r="BW31" s="68"/>
      <c r="BX31" s="68"/>
      <c r="BY31" s="68"/>
    </row>
    <row r="32" spans="1:77" s="60" customFormat="1" ht="78" x14ac:dyDescent="0.35">
      <c r="A32" s="321"/>
      <c r="B32" s="322"/>
      <c r="C32" s="274"/>
      <c r="D32" s="277"/>
      <c r="E32" s="274"/>
      <c r="F32" s="78" t="s">
        <v>863</v>
      </c>
      <c r="G32" s="69" t="s">
        <v>842</v>
      </c>
      <c r="H32" s="69" t="s">
        <v>291</v>
      </c>
      <c r="I32" s="69" t="s">
        <v>296</v>
      </c>
      <c r="J32" s="69"/>
      <c r="K32" s="69"/>
      <c r="L32" s="69"/>
      <c r="M32" s="165" t="s">
        <v>843</v>
      </c>
      <c r="N32" s="165" t="s">
        <v>844</v>
      </c>
      <c r="O32" s="62" t="s">
        <v>16</v>
      </c>
      <c r="P32" s="64" t="s">
        <v>15</v>
      </c>
      <c r="Q32" s="75" t="str">
        <f t="shared" si="7"/>
        <v>EXTREMA</v>
      </c>
      <c r="R32" s="61" t="s">
        <v>1011</v>
      </c>
      <c r="S32" s="98" t="s">
        <v>355</v>
      </c>
      <c r="T32" s="109" t="s">
        <v>472</v>
      </c>
      <c r="U32" s="110" t="s">
        <v>473</v>
      </c>
      <c r="V32" s="110" t="s">
        <v>474</v>
      </c>
      <c r="W32" s="110" t="s">
        <v>475</v>
      </c>
      <c r="X32" s="110" t="s">
        <v>476</v>
      </c>
      <c r="Y32" s="110" t="s">
        <v>477</v>
      </c>
      <c r="Z32" s="110" t="s">
        <v>478</v>
      </c>
      <c r="AA32" s="107">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08" t="str">
        <f t="shared" si="8"/>
        <v>Fuerte</v>
      </c>
      <c r="AC32" s="111" t="s">
        <v>422</v>
      </c>
      <c r="AD32" s="108" t="str">
        <f>IFERROR(VLOOKUP(CONCATENATE(AB32,AC32),'Listados Datos'!$S$2:$T$10,2,FALSE),"")</f>
        <v>Fuerte</v>
      </c>
      <c r="AE32" s="108">
        <f t="shared" si="9"/>
        <v>100</v>
      </c>
      <c r="AF32" s="108" t="str">
        <f>VLOOKUP(CONCATENATE(AB32,AC32),'Listados Datos'!$S$2:$U$10,3,0)</f>
        <v>No</v>
      </c>
      <c r="AG32" s="108">
        <f t="shared" si="10"/>
        <v>100</v>
      </c>
      <c r="AH32" s="168" t="str">
        <f t="shared" si="11"/>
        <v>Fuerte</v>
      </c>
      <c r="AI32" s="96" t="s">
        <v>423</v>
      </c>
      <c r="AJ32" s="97">
        <f>IFERROR(VLOOKUP(CONCATENATE(AH32,AI32),'Listados Datos'!$X$6:$Y$7,2,0),0)</f>
        <v>2</v>
      </c>
      <c r="AK32" s="96" t="s">
        <v>423</v>
      </c>
      <c r="AL32" s="100">
        <f>IFERROR(VLOOKUP(CONCATENATE(AH32,AK32),'Listados Datos'!Z$6:$AA37,2,0),0)</f>
        <v>2</v>
      </c>
      <c r="AM32" s="99" t="s">
        <v>233</v>
      </c>
      <c r="AN32" s="64" t="s">
        <v>19</v>
      </c>
      <c r="AO32" s="75" t="str">
        <f t="shared" si="12"/>
        <v>BAJA</v>
      </c>
      <c r="AP32" s="63" t="s">
        <v>191</v>
      </c>
      <c r="AQ32" s="67" t="s">
        <v>919</v>
      </c>
      <c r="AR32" s="65" t="s">
        <v>1063</v>
      </c>
      <c r="AS32" s="66" t="s">
        <v>327</v>
      </c>
      <c r="AT32" s="66" t="s">
        <v>674</v>
      </c>
      <c r="AU32" s="81">
        <v>44075</v>
      </c>
      <c r="AV32" s="81">
        <v>44196</v>
      </c>
      <c r="AW32" s="143" t="s">
        <v>845</v>
      </c>
      <c r="AX32" s="66" t="s">
        <v>864</v>
      </c>
      <c r="AY32" s="66"/>
      <c r="AZ32" s="66"/>
      <c r="BA32" s="66"/>
      <c r="BB32" s="66"/>
      <c r="BC32" s="201"/>
      <c r="BD32" s="201"/>
      <c r="BE32" s="201"/>
      <c r="BF32" s="68"/>
      <c r="BG32" s="68"/>
      <c r="BH32" s="68"/>
      <c r="BI32" s="68"/>
      <c r="BJ32" s="68"/>
      <c r="BK32" s="68"/>
      <c r="BL32" s="68"/>
      <c r="BM32" s="68"/>
      <c r="BN32" s="68"/>
      <c r="BO32" s="68"/>
      <c r="BP32" s="68"/>
      <c r="BQ32" s="68"/>
      <c r="BR32" s="68"/>
      <c r="BS32" s="68"/>
      <c r="BT32" s="68"/>
      <c r="BU32" s="68"/>
      <c r="BV32" s="68"/>
      <c r="BW32" s="68"/>
      <c r="BX32" s="68"/>
      <c r="BY32" s="68"/>
    </row>
    <row r="33" spans="1:77" s="60" customFormat="1" ht="117" x14ac:dyDescent="0.35">
      <c r="A33" s="321"/>
      <c r="B33" s="322"/>
      <c r="C33" s="274"/>
      <c r="D33" s="277"/>
      <c r="E33" s="274"/>
      <c r="F33" s="78" t="s">
        <v>865</v>
      </c>
      <c r="G33" s="69" t="s">
        <v>852</v>
      </c>
      <c r="H33" s="69" t="s">
        <v>291</v>
      </c>
      <c r="I33" s="69" t="s">
        <v>296</v>
      </c>
      <c r="J33" s="69"/>
      <c r="K33" s="69"/>
      <c r="L33" s="69"/>
      <c r="M33" s="165" t="s">
        <v>853</v>
      </c>
      <c r="N33" s="165" t="s">
        <v>854</v>
      </c>
      <c r="O33" s="62" t="s">
        <v>16</v>
      </c>
      <c r="P33" s="64" t="s">
        <v>17</v>
      </c>
      <c r="Q33" s="75" t="str">
        <f t="shared" si="7"/>
        <v>ALTA</v>
      </c>
      <c r="R33" s="61" t="s">
        <v>855</v>
      </c>
      <c r="S33" s="98" t="s">
        <v>355</v>
      </c>
      <c r="T33" s="109" t="s">
        <v>472</v>
      </c>
      <c r="U33" s="110" t="s">
        <v>473</v>
      </c>
      <c r="V33" s="110" t="s">
        <v>474</v>
      </c>
      <c r="W33" s="110" t="s">
        <v>475</v>
      </c>
      <c r="X33" s="110" t="s">
        <v>476</v>
      </c>
      <c r="Y33" s="110" t="s">
        <v>477</v>
      </c>
      <c r="Z33" s="110" t="s">
        <v>478</v>
      </c>
      <c r="AA33" s="107">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100</v>
      </c>
      <c r="AB33" s="108" t="str">
        <f t="shared" si="8"/>
        <v>Fuerte</v>
      </c>
      <c r="AC33" s="111" t="s">
        <v>17</v>
      </c>
      <c r="AD33" s="108" t="str">
        <f>IFERROR(VLOOKUP(CONCATENATE(AB33,AC33),'Listados Datos'!$S$2:$T$10,2,FALSE),"")</f>
        <v>Moderado</v>
      </c>
      <c r="AE33" s="108">
        <f t="shared" si="9"/>
        <v>50</v>
      </c>
      <c r="AF33" s="108" t="str">
        <f>VLOOKUP(CONCATENATE(AB33,AC33),'Listados Datos'!$S$2:$U$10,3,0)</f>
        <v>Sí</v>
      </c>
      <c r="AG33" s="108">
        <f t="shared" si="10"/>
        <v>50</v>
      </c>
      <c r="AH33" s="168" t="str">
        <f t="shared" si="11"/>
        <v>Moderado</v>
      </c>
      <c r="AI33" s="96" t="s">
        <v>423</v>
      </c>
      <c r="AJ33" s="97">
        <f>IFERROR(VLOOKUP(CONCATENATE(AH33,AI33),'Listados Datos'!$X$6:$Y$7,2,0),0)</f>
        <v>1</v>
      </c>
      <c r="AK33" s="96" t="s">
        <v>425</v>
      </c>
      <c r="AL33" s="100">
        <f>IFERROR(VLOOKUP(CONCATENATE(AH33,AK33),'Listados Datos'!Z$6:$AA38,2,0),0)</f>
        <v>0</v>
      </c>
      <c r="AM33" s="99" t="s">
        <v>18</v>
      </c>
      <c r="AN33" s="64" t="s">
        <v>17</v>
      </c>
      <c r="AO33" s="75" t="str">
        <f t="shared" si="12"/>
        <v>MODERADA</v>
      </c>
      <c r="AP33" s="63" t="s">
        <v>189</v>
      </c>
      <c r="AQ33" s="67" t="s">
        <v>925</v>
      </c>
      <c r="AR33" s="65" t="s">
        <v>1064</v>
      </c>
      <c r="AS33" s="66" t="s">
        <v>327</v>
      </c>
      <c r="AT33" s="66" t="s">
        <v>674</v>
      </c>
      <c r="AU33" s="81">
        <v>44075</v>
      </c>
      <c r="AV33" s="81">
        <v>44196</v>
      </c>
      <c r="AW33" s="143" t="s">
        <v>851</v>
      </c>
      <c r="AX33" s="66" t="s">
        <v>856</v>
      </c>
      <c r="AY33" s="66"/>
      <c r="AZ33" s="66"/>
      <c r="BA33" s="66"/>
      <c r="BB33" s="66"/>
      <c r="BC33" s="201"/>
      <c r="BD33" s="201"/>
      <c r="BE33" s="201"/>
      <c r="BF33" s="68"/>
      <c r="BG33" s="68"/>
      <c r="BH33" s="68"/>
      <c r="BI33" s="68"/>
      <c r="BJ33" s="68"/>
      <c r="BK33" s="68"/>
      <c r="BL33" s="68"/>
      <c r="BM33" s="68"/>
      <c r="BN33" s="68"/>
      <c r="BO33" s="68"/>
      <c r="BP33" s="68"/>
      <c r="BQ33" s="68"/>
      <c r="BR33" s="68"/>
      <c r="BS33" s="68"/>
      <c r="BT33" s="68"/>
      <c r="BU33" s="68"/>
      <c r="BV33" s="68"/>
      <c r="BW33" s="68"/>
      <c r="BX33" s="68"/>
      <c r="BY33" s="68"/>
    </row>
    <row r="34" spans="1:77" s="60" customFormat="1" ht="124" x14ac:dyDescent="0.35">
      <c r="A34" s="321"/>
      <c r="B34" s="322"/>
      <c r="C34" s="274"/>
      <c r="D34" s="277"/>
      <c r="E34" s="274"/>
      <c r="F34" s="78" t="s">
        <v>1244</v>
      </c>
      <c r="G34" s="69" t="s">
        <v>860</v>
      </c>
      <c r="H34" s="69" t="s">
        <v>292</v>
      </c>
      <c r="I34" s="69" t="s">
        <v>301</v>
      </c>
      <c r="J34" s="69"/>
      <c r="K34" s="69"/>
      <c r="L34" s="69"/>
      <c r="M34" s="165" t="s">
        <v>861</v>
      </c>
      <c r="N34" s="165" t="s">
        <v>680</v>
      </c>
      <c r="O34" s="62" t="s">
        <v>16</v>
      </c>
      <c r="P34" s="64" t="s">
        <v>17</v>
      </c>
      <c r="Q34" s="75" t="str">
        <f t="shared" si="7"/>
        <v>ALTA</v>
      </c>
      <c r="R34" s="61" t="s">
        <v>682</v>
      </c>
      <c r="S34" s="98" t="s">
        <v>355</v>
      </c>
      <c r="T34" s="109" t="s">
        <v>472</v>
      </c>
      <c r="U34" s="110" t="s">
        <v>473</v>
      </c>
      <c r="V34" s="110" t="s">
        <v>474</v>
      </c>
      <c r="W34" s="110" t="s">
        <v>483</v>
      </c>
      <c r="X34" s="110" t="s">
        <v>476</v>
      </c>
      <c r="Y34" s="110" t="s">
        <v>477</v>
      </c>
      <c r="Z34" s="110" t="s">
        <v>478</v>
      </c>
      <c r="AA34" s="107">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95</v>
      </c>
      <c r="AB34" s="108" t="str">
        <f t="shared" si="8"/>
        <v>Moderado</v>
      </c>
      <c r="AC34" s="111" t="s">
        <v>17</v>
      </c>
      <c r="AD34" s="108" t="str">
        <f>IFERROR(VLOOKUP(CONCATENATE(AB34,AC34),'Listados Datos'!$S$2:$T$10,2,FALSE),"")</f>
        <v>Moderado</v>
      </c>
      <c r="AE34" s="108">
        <f t="shared" si="9"/>
        <v>50</v>
      </c>
      <c r="AF34" s="108" t="str">
        <f>VLOOKUP(CONCATENATE(AB34,AC34),'Listados Datos'!$S$2:$U$10,3,0)</f>
        <v>Sí</v>
      </c>
      <c r="AG34" s="108">
        <f t="shared" si="10"/>
        <v>50</v>
      </c>
      <c r="AH34" s="168" t="str">
        <f t="shared" si="11"/>
        <v>Moderado</v>
      </c>
      <c r="AI34" s="96" t="s">
        <v>423</v>
      </c>
      <c r="AJ34" s="97">
        <f>IFERROR(VLOOKUP(CONCATENATE(AH34,AI34),'Listados Datos'!$X$6:$Y$7,2,0),0)</f>
        <v>1</v>
      </c>
      <c r="AK34" s="96" t="s">
        <v>425</v>
      </c>
      <c r="AL34" s="100">
        <f>IFERROR(VLOOKUP(CONCATENATE(AH34,AK34),'Listados Datos'!Z$6:$AA39,2,0),0)</f>
        <v>0</v>
      </c>
      <c r="AM34" s="99" t="s">
        <v>18</v>
      </c>
      <c r="AN34" s="64" t="s">
        <v>17</v>
      </c>
      <c r="AO34" s="75" t="str">
        <f t="shared" si="12"/>
        <v>MODERADA</v>
      </c>
      <c r="AP34" s="63" t="s">
        <v>189</v>
      </c>
      <c r="AQ34" s="67" t="s">
        <v>917</v>
      </c>
      <c r="AR34" s="65" t="s">
        <v>1065</v>
      </c>
      <c r="AS34" s="66" t="s">
        <v>327</v>
      </c>
      <c r="AT34" s="66" t="s">
        <v>674</v>
      </c>
      <c r="AU34" s="81">
        <v>44075</v>
      </c>
      <c r="AV34" s="81">
        <v>44196</v>
      </c>
      <c r="AW34" s="143" t="s">
        <v>683</v>
      </c>
      <c r="AX34" s="66" t="s">
        <v>675</v>
      </c>
      <c r="AY34" s="66"/>
      <c r="AZ34" s="66"/>
      <c r="BA34" s="66"/>
      <c r="BB34" s="66"/>
      <c r="BC34" s="201"/>
      <c r="BD34" s="201"/>
      <c r="BE34" s="201"/>
      <c r="BF34" s="68"/>
      <c r="BG34" s="68"/>
      <c r="BH34" s="68"/>
      <c r="BI34" s="68"/>
      <c r="BJ34" s="68"/>
      <c r="BK34" s="68"/>
      <c r="BL34" s="68"/>
      <c r="BM34" s="68"/>
      <c r="BN34" s="68"/>
      <c r="BO34" s="68"/>
      <c r="BP34" s="68"/>
      <c r="BQ34" s="68"/>
      <c r="BR34" s="68"/>
      <c r="BS34" s="68"/>
      <c r="BT34" s="68"/>
      <c r="BU34" s="68"/>
      <c r="BV34" s="68"/>
      <c r="BW34" s="68"/>
      <c r="BX34" s="68"/>
      <c r="BY34" s="68"/>
    </row>
    <row r="35" spans="1:77" s="60" customFormat="1" ht="108.5" x14ac:dyDescent="0.35">
      <c r="A35" s="321"/>
      <c r="B35" s="322"/>
      <c r="C35" s="274"/>
      <c r="D35" s="277"/>
      <c r="E35" s="274"/>
      <c r="F35" s="78" t="s">
        <v>1245</v>
      </c>
      <c r="G35" s="69" t="s">
        <v>862</v>
      </c>
      <c r="H35" s="69" t="s">
        <v>292</v>
      </c>
      <c r="I35" s="69" t="s">
        <v>301</v>
      </c>
      <c r="J35" s="69"/>
      <c r="K35" s="69"/>
      <c r="L35" s="69"/>
      <c r="M35" s="165" t="s">
        <v>684</v>
      </c>
      <c r="N35" s="165" t="s">
        <v>685</v>
      </c>
      <c r="O35" s="62" t="s">
        <v>233</v>
      </c>
      <c r="P35" s="64" t="s">
        <v>15</v>
      </c>
      <c r="Q35" s="75" t="str">
        <f t="shared" si="7"/>
        <v>ALTA</v>
      </c>
      <c r="R35" s="61" t="s">
        <v>1012</v>
      </c>
      <c r="S35" s="98" t="s">
        <v>355</v>
      </c>
      <c r="T35" s="109" t="s">
        <v>472</v>
      </c>
      <c r="U35" s="110" t="s">
        <v>473</v>
      </c>
      <c r="V35" s="110" t="s">
        <v>474</v>
      </c>
      <c r="W35" s="110" t="s">
        <v>475</v>
      </c>
      <c r="X35" s="110" t="s">
        <v>476</v>
      </c>
      <c r="Y35" s="110" t="s">
        <v>477</v>
      </c>
      <c r="Z35" s="110" t="s">
        <v>478</v>
      </c>
      <c r="AA35" s="107">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08" t="str">
        <f t="shared" si="8"/>
        <v>Fuerte</v>
      </c>
      <c r="AC35" s="111" t="s">
        <v>422</v>
      </c>
      <c r="AD35" s="108" t="str">
        <f>IFERROR(VLOOKUP(CONCATENATE(AB35,AC35),'Listados Datos'!$S$2:$T$10,2,FALSE),"")</f>
        <v>Fuerte</v>
      </c>
      <c r="AE35" s="108">
        <f t="shared" si="9"/>
        <v>100</v>
      </c>
      <c r="AF35" s="108" t="str">
        <f>VLOOKUP(CONCATENATE(AB35,AC35),'Listados Datos'!$S$2:$U$10,3,0)</f>
        <v>No</v>
      </c>
      <c r="AG35" s="108">
        <f t="shared" si="10"/>
        <v>100</v>
      </c>
      <c r="AH35" s="168" t="str">
        <f t="shared" si="11"/>
        <v>Fuerte</v>
      </c>
      <c r="AI35" s="96" t="s">
        <v>423</v>
      </c>
      <c r="AJ35" s="97">
        <f>IFERROR(VLOOKUP(CONCATENATE(AH35,AI35),'Listados Datos'!$X$6:$Y$7,2,0),0)</f>
        <v>2</v>
      </c>
      <c r="AK35" s="96" t="s">
        <v>425</v>
      </c>
      <c r="AL35" s="100">
        <f>IFERROR(VLOOKUP(CONCATENATE(AH35,AK35),'Listados Datos'!Z$6:$AA40,2,0),0)</f>
        <v>1</v>
      </c>
      <c r="AM35" s="99" t="s">
        <v>233</v>
      </c>
      <c r="AN35" s="64" t="s">
        <v>17</v>
      </c>
      <c r="AO35" s="75" t="str">
        <f t="shared" si="12"/>
        <v>MODERADA</v>
      </c>
      <c r="AP35" s="63" t="s">
        <v>189</v>
      </c>
      <c r="AQ35" s="67" t="s">
        <v>918</v>
      </c>
      <c r="AR35" s="65" t="s">
        <v>1066</v>
      </c>
      <c r="AS35" s="66" t="s">
        <v>327</v>
      </c>
      <c r="AT35" s="66" t="s">
        <v>674</v>
      </c>
      <c r="AU35" s="81">
        <v>44075</v>
      </c>
      <c r="AV35" s="81">
        <v>44196</v>
      </c>
      <c r="AW35" s="143" t="s">
        <v>686</v>
      </c>
      <c r="AX35" s="66" t="s">
        <v>675</v>
      </c>
      <c r="AY35" s="66"/>
      <c r="AZ35" s="66"/>
      <c r="BA35" s="66"/>
      <c r="BB35" s="66"/>
      <c r="BC35" s="201"/>
      <c r="BD35" s="201"/>
      <c r="BE35" s="201"/>
      <c r="BF35" s="68"/>
      <c r="BG35" s="68"/>
      <c r="BH35" s="68"/>
      <c r="BI35" s="68"/>
      <c r="BJ35" s="68"/>
      <c r="BK35" s="68"/>
      <c r="BL35" s="68"/>
      <c r="BM35" s="68"/>
      <c r="BN35" s="68"/>
      <c r="BO35" s="68"/>
      <c r="BP35" s="68"/>
      <c r="BQ35" s="68"/>
      <c r="BR35" s="68"/>
      <c r="BS35" s="68"/>
      <c r="BT35" s="68"/>
      <c r="BU35" s="68"/>
      <c r="BV35" s="68"/>
      <c r="BW35" s="68"/>
      <c r="BX35" s="68"/>
      <c r="BY35" s="68"/>
    </row>
    <row r="36" spans="1:77" s="60" customFormat="1" ht="130" x14ac:dyDescent="0.35">
      <c r="A36" s="321"/>
      <c r="B36" s="322"/>
      <c r="C36" s="274"/>
      <c r="D36" s="277"/>
      <c r="E36" s="274"/>
      <c r="F36" s="78" t="s">
        <v>1246</v>
      </c>
      <c r="G36" s="69" t="s">
        <v>846</v>
      </c>
      <c r="H36" s="69" t="s">
        <v>291</v>
      </c>
      <c r="I36" s="69" t="s">
        <v>296</v>
      </c>
      <c r="J36" s="69"/>
      <c r="K36" s="69"/>
      <c r="L36" s="69"/>
      <c r="M36" s="165" t="s">
        <v>847</v>
      </c>
      <c r="N36" s="165" t="s">
        <v>848</v>
      </c>
      <c r="O36" s="62" t="s">
        <v>16</v>
      </c>
      <c r="P36" s="64" t="s">
        <v>15</v>
      </c>
      <c r="Q36" s="75" t="str">
        <f t="shared" si="7"/>
        <v>EXTREMA</v>
      </c>
      <c r="R36" s="61" t="s">
        <v>849</v>
      </c>
      <c r="S36" s="98" t="s">
        <v>355</v>
      </c>
      <c r="T36" s="109" t="s">
        <v>472</v>
      </c>
      <c r="U36" s="110" t="s">
        <v>473</v>
      </c>
      <c r="V36" s="110" t="s">
        <v>474</v>
      </c>
      <c r="W36" s="110" t="s">
        <v>475</v>
      </c>
      <c r="X36" s="110" t="s">
        <v>476</v>
      </c>
      <c r="Y36" s="110" t="s">
        <v>477</v>
      </c>
      <c r="Z36" s="110" t="s">
        <v>478</v>
      </c>
      <c r="AA36" s="107">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08" t="str">
        <f t="shared" si="8"/>
        <v>Fuerte</v>
      </c>
      <c r="AC36" s="111" t="s">
        <v>422</v>
      </c>
      <c r="AD36" s="108" t="str">
        <f>IFERROR(VLOOKUP(CONCATENATE(AB36,AC36),'Listados Datos'!$S$2:$T$10,2,FALSE),"")</f>
        <v>Fuerte</v>
      </c>
      <c r="AE36" s="108">
        <f t="shared" si="9"/>
        <v>100</v>
      </c>
      <c r="AF36" s="108" t="str">
        <f>VLOOKUP(CONCATENATE(AB36,AC36),'Listados Datos'!$S$2:$U$10,3,0)</f>
        <v>No</v>
      </c>
      <c r="AG36" s="108">
        <f t="shared" si="10"/>
        <v>100</v>
      </c>
      <c r="AH36" s="168" t="str">
        <f t="shared" si="11"/>
        <v>Fuerte</v>
      </c>
      <c r="AI36" s="96" t="s">
        <v>423</v>
      </c>
      <c r="AJ36" s="97">
        <f>IFERROR(VLOOKUP(CONCATENATE(AH36,AI36),'Listados Datos'!$X$6:$Y$7,2,0),0)</f>
        <v>2</v>
      </c>
      <c r="AK36" s="96" t="s">
        <v>423</v>
      </c>
      <c r="AL36" s="100">
        <f>IFERROR(VLOOKUP(CONCATENATE(AH36,AK36),'Listados Datos'!Z$6:$AA41,2,0),0)</f>
        <v>2</v>
      </c>
      <c r="AM36" s="99" t="s">
        <v>233</v>
      </c>
      <c r="AN36" s="64" t="s">
        <v>19</v>
      </c>
      <c r="AO36" s="75" t="str">
        <f t="shared" si="12"/>
        <v>BAJA</v>
      </c>
      <c r="AP36" s="63" t="s">
        <v>191</v>
      </c>
      <c r="AQ36" s="67" t="s">
        <v>850</v>
      </c>
      <c r="AR36" s="65" t="s">
        <v>1067</v>
      </c>
      <c r="AS36" s="66" t="s">
        <v>327</v>
      </c>
      <c r="AT36" s="66" t="s">
        <v>674</v>
      </c>
      <c r="AU36" s="81">
        <v>44075</v>
      </c>
      <c r="AV36" s="81">
        <v>44196</v>
      </c>
      <c r="AW36" s="143" t="s">
        <v>851</v>
      </c>
      <c r="AX36" s="66" t="s">
        <v>603</v>
      </c>
      <c r="AY36" s="66"/>
      <c r="AZ36" s="66"/>
      <c r="BA36" s="66"/>
      <c r="BB36" s="66"/>
      <c r="BC36" s="201"/>
      <c r="BD36" s="201"/>
      <c r="BE36" s="201"/>
      <c r="BF36" s="68"/>
      <c r="BG36" s="68"/>
      <c r="BH36" s="68"/>
      <c r="BI36" s="68"/>
      <c r="BJ36" s="68"/>
      <c r="BK36" s="68"/>
      <c r="BL36" s="68"/>
      <c r="BM36" s="68"/>
      <c r="BN36" s="68"/>
      <c r="BO36" s="68"/>
      <c r="BP36" s="68"/>
      <c r="BQ36" s="68"/>
      <c r="BR36" s="68"/>
      <c r="BS36" s="68"/>
      <c r="BT36" s="68"/>
      <c r="BU36" s="68"/>
      <c r="BV36" s="68"/>
      <c r="BW36" s="68"/>
      <c r="BX36" s="68"/>
      <c r="BY36" s="68"/>
    </row>
    <row r="37" spans="1:77" s="60" customFormat="1" ht="91" x14ac:dyDescent="0.35">
      <c r="A37" s="321"/>
      <c r="B37" s="322"/>
      <c r="C37" s="274"/>
      <c r="D37" s="277"/>
      <c r="E37" s="274"/>
      <c r="F37" s="78" t="s">
        <v>687</v>
      </c>
      <c r="G37" s="69" t="s">
        <v>688</v>
      </c>
      <c r="H37" s="69" t="s">
        <v>293</v>
      </c>
      <c r="I37" s="69" t="s">
        <v>302</v>
      </c>
      <c r="J37" s="69" t="s">
        <v>438</v>
      </c>
      <c r="K37" s="69" t="s">
        <v>629</v>
      </c>
      <c r="L37" s="69" t="s">
        <v>630</v>
      </c>
      <c r="M37" s="165" t="s">
        <v>690</v>
      </c>
      <c r="N37" s="165" t="s">
        <v>643</v>
      </c>
      <c r="O37" s="62" t="s">
        <v>233</v>
      </c>
      <c r="P37" s="64" t="s">
        <v>15</v>
      </c>
      <c r="Q37" s="75" t="str">
        <f t="shared" si="7"/>
        <v>ALTA</v>
      </c>
      <c r="R37" s="61" t="s">
        <v>691</v>
      </c>
      <c r="S37" s="98" t="s">
        <v>355</v>
      </c>
      <c r="T37" s="109" t="s">
        <v>472</v>
      </c>
      <c r="U37" s="110" t="s">
        <v>473</v>
      </c>
      <c r="V37" s="110" t="s">
        <v>474</v>
      </c>
      <c r="W37" s="110" t="s">
        <v>475</v>
      </c>
      <c r="X37" s="110" t="s">
        <v>476</v>
      </c>
      <c r="Y37" s="110" t="s">
        <v>477</v>
      </c>
      <c r="Z37" s="110" t="s">
        <v>478</v>
      </c>
      <c r="AA37" s="107">
        <f>SUM(IF(T37='Evaluación Diseño Control'!$C$2,15,0)+IF(U37='Evaluación Diseño Control'!$C$3,15)+IF(V37='Evaluación Diseño Control'!$C$4,15)+IF(W37='Evaluación Diseño Control'!$C$5,15,IF(W37='Evaluación Diseño Control'!$D$5,10))+IF(X37='Evaluación Diseño Control'!$C$6,15)+IF(Y37='Evaluación Diseño Control'!$C$7,15)+IF(Z37='Evaluación Diseño Control'!$C$8,10,IF(Z37='Evaluación Diseño Control'!$D$8,5)))</f>
        <v>100</v>
      </c>
      <c r="AB37" s="108" t="str">
        <f t="shared" si="8"/>
        <v>Fuerte</v>
      </c>
      <c r="AC37" s="111" t="s">
        <v>422</v>
      </c>
      <c r="AD37" s="108" t="str">
        <f>IFERROR(VLOOKUP(CONCATENATE(AB37,AC37),'Listados Datos'!$S$2:$T$10,2,FALSE),"")</f>
        <v>Fuerte</v>
      </c>
      <c r="AE37" s="108">
        <f t="shared" si="9"/>
        <v>100</v>
      </c>
      <c r="AF37" s="108" t="str">
        <f>VLOOKUP(CONCATENATE(AB37,AC37),'Listados Datos'!$S$2:$U$10,3,0)</f>
        <v>No</v>
      </c>
      <c r="AG37" s="108">
        <f t="shared" si="10"/>
        <v>100</v>
      </c>
      <c r="AH37" s="168" t="str">
        <f t="shared" si="11"/>
        <v>Fuerte</v>
      </c>
      <c r="AI37" s="96" t="s">
        <v>423</v>
      </c>
      <c r="AJ37" s="97">
        <f>IFERROR(VLOOKUP(CONCATENATE(AH37,AI37),'Listados Datos'!$X$6:$Y$7,2,0),0)</f>
        <v>2</v>
      </c>
      <c r="AK37" s="96" t="s">
        <v>423</v>
      </c>
      <c r="AL37" s="100">
        <f>IFERROR(VLOOKUP(CONCATENATE(AH37,AK37),'Listados Datos'!Z$6:$AA42,2,0),0)</f>
        <v>2</v>
      </c>
      <c r="AM37" s="99" t="s">
        <v>233</v>
      </c>
      <c r="AN37" s="64" t="s">
        <v>20</v>
      </c>
      <c r="AO37" s="75" t="str">
        <f t="shared" si="12"/>
        <v>BAJA</v>
      </c>
      <c r="AP37" s="63" t="s">
        <v>236</v>
      </c>
      <c r="AQ37" s="67" t="s">
        <v>923</v>
      </c>
      <c r="AR37" s="65" t="s">
        <v>644</v>
      </c>
      <c r="AS37" s="66" t="s">
        <v>327</v>
      </c>
      <c r="AT37" s="66" t="s">
        <v>521</v>
      </c>
      <c r="AU37" s="81">
        <v>44075</v>
      </c>
      <c r="AV37" s="81">
        <v>44196</v>
      </c>
      <c r="AW37" s="143" t="s">
        <v>1118</v>
      </c>
      <c r="AX37" s="66" t="s">
        <v>603</v>
      </c>
      <c r="AY37" s="66"/>
      <c r="AZ37" s="66"/>
      <c r="BA37" s="66"/>
      <c r="BB37" s="66"/>
      <c r="BC37" s="201"/>
      <c r="BD37" s="201"/>
      <c r="BE37" s="201"/>
      <c r="BF37" s="68"/>
      <c r="BG37" s="68"/>
      <c r="BH37" s="68"/>
      <c r="BI37" s="68"/>
      <c r="BJ37" s="68"/>
      <c r="BK37" s="68"/>
      <c r="BL37" s="68"/>
      <c r="BM37" s="68"/>
      <c r="BN37" s="68"/>
      <c r="BO37" s="68"/>
      <c r="BP37" s="68"/>
      <c r="BQ37" s="68"/>
      <c r="BR37" s="68"/>
      <c r="BS37" s="68"/>
      <c r="BT37" s="68"/>
      <c r="BU37" s="68"/>
      <c r="BV37" s="68"/>
      <c r="BW37" s="68"/>
      <c r="BX37" s="68"/>
      <c r="BY37" s="68"/>
    </row>
    <row r="38" spans="1:77" s="60" customFormat="1" ht="208" x14ac:dyDescent="0.35">
      <c r="A38" s="321">
        <v>6</v>
      </c>
      <c r="B38" s="322" t="s">
        <v>283</v>
      </c>
      <c r="C38" s="274" t="s">
        <v>316</v>
      </c>
      <c r="D38" s="277" t="s">
        <v>1000</v>
      </c>
      <c r="E38" s="274" t="s">
        <v>327</v>
      </c>
      <c r="F38" s="78" t="s">
        <v>694</v>
      </c>
      <c r="G38" s="69" t="s">
        <v>692</v>
      </c>
      <c r="H38" s="69" t="s">
        <v>291</v>
      </c>
      <c r="I38" s="69" t="s">
        <v>296</v>
      </c>
      <c r="J38" s="69"/>
      <c r="K38" s="69"/>
      <c r="L38" s="69"/>
      <c r="M38" s="165" t="s">
        <v>693</v>
      </c>
      <c r="N38" s="165" t="s">
        <v>866</v>
      </c>
      <c r="O38" s="62" t="s">
        <v>13</v>
      </c>
      <c r="P38" s="64" t="s">
        <v>19</v>
      </c>
      <c r="Q38" s="75" t="str">
        <f t="shared" si="7"/>
        <v>ALTA</v>
      </c>
      <c r="R38" s="61" t="s">
        <v>1013</v>
      </c>
      <c r="S38" s="98" t="s">
        <v>355</v>
      </c>
      <c r="T38" s="109" t="s">
        <v>472</v>
      </c>
      <c r="U38" s="110" t="s">
        <v>473</v>
      </c>
      <c r="V38" s="110" t="s">
        <v>481</v>
      </c>
      <c r="W38" s="110" t="s">
        <v>483</v>
      </c>
      <c r="X38" s="110" t="s">
        <v>476</v>
      </c>
      <c r="Y38" s="110" t="s">
        <v>486</v>
      </c>
      <c r="Z38" s="110" t="s">
        <v>478</v>
      </c>
      <c r="AA38" s="107">
        <f>SUM(IF(T38='Evaluación Diseño Control'!$C$2,15,0)+IF(U38='Evaluación Diseño Control'!$C$3,15)+IF(V38='Evaluación Diseño Control'!$C$4,15)+IF(W38='Evaluación Diseño Control'!$C$5,15,IF(W38='Evaluación Diseño Control'!$D$5,10))+IF(X38='Evaluación Diseño Control'!$C$6,15)+IF(Y38='Evaluación Diseño Control'!$C$7,15)+IF(Z38='Evaluación Diseño Control'!$C$8,10,IF(Z38='Evaluación Diseño Control'!$D$8,5)))</f>
        <v>65</v>
      </c>
      <c r="AB38" s="108" t="str">
        <f t="shared" si="8"/>
        <v>Débil</v>
      </c>
      <c r="AC38" s="111" t="s">
        <v>17</v>
      </c>
      <c r="AD38" s="108" t="str">
        <f>IFERROR(VLOOKUP(CONCATENATE(AB38,AC38),'Listados Datos'!$S$2:$T$10,2,FALSE),"")</f>
        <v>Débil</v>
      </c>
      <c r="AE38" s="108">
        <f t="shared" si="9"/>
        <v>0</v>
      </c>
      <c r="AF38" s="108" t="str">
        <f>VLOOKUP(CONCATENATE(AB38,AC38),'Listados Datos'!$S$2:$U$10,3,0)</f>
        <v>Sí</v>
      </c>
      <c r="AG38" s="108">
        <f t="shared" si="10"/>
        <v>0</v>
      </c>
      <c r="AH38" s="168" t="str">
        <f t="shared" si="11"/>
        <v>Débil</v>
      </c>
      <c r="AI38" s="96" t="s">
        <v>423</v>
      </c>
      <c r="AJ38" s="97">
        <f>IFERROR(VLOOKUP(CONCATENATE(AH38,AI38),'Listados Datos'!$X$6:$Y$7,2,0),0)</f>
        <v>0</v>
      </c>
      <c r="AK38" s="96" t="s">
        <v>425</v>
      </c>
      <c r="AL38" s="100">
        <f>IFERROR(VLOOKUP(CONCATENATE(AH38,AK38),'Listados Datos'!Z$6:$AA43,2,0),0)</f>
        <v>0</v>
      </c>
      <c r="AM38" s="99" t="s">
        <v>13</v>
      </c>
      <c r="AN38" s="64" t="s">
        <v>19</v>
      </c>
      <c r="AO38" s="75" t="str">
        <f t="shared" si="12"/>
        <v>ALTA</v>
      </c>
      <c r="AP38" s="63" t="s">
        <v>191</v>
      </c>
      <c r="AQ38" s="67" t="s">
        <v>916</v>
      </c>
      <c r="AR38" s="65" t="s">
        <v>1062</v>
      </c>
      <c r="AS38" s="66" t="s">
        <v>327</v>
      </c>
      <c r="AT38" s="66" t="s">
        <v>674</v>
      </c>
      <c r="AU38" s="81">
        <v>44075</v>
      </c>
      <c r="AV38" s="81">
        <v>44196</v>
      </c>
      <c r="AW38" s="143" t="s">
        <v>678</v>
      </c>
      <c r="AX38" s="66" t="s">
        <v>695</v>
      </c>
      <c r="AY38" s="66"/>
      <c r="AZ38" s="66"/>
      <c r="BA38" s="66"/>
      <c r="BB38" s="66"/>
      <c r="BC38" s="201"/>
      <c r="BD38" s="201"/>
      <c r="BE38" s="201"/>
      <c r="BF38" s="68"/>
      <c r="BG38" s="68"/>
      <c r="BH38" s="68"/>
      <c r="BI38" s="68"/>
      <c r="BJ38" s="68"/>
      <c r="BK38" s="68"/>
      <c r="BL38" s="68"/>
      <c r="BM38" s="68"/>
      <c r="BN38" s="68"/>
      <c r="BO38" s="68"/>
      <c r="BP38" s="68"/>
      <c r="BQ38" s="68"/>
      <c r="BR38" s="68"/>
      <c r="BS38" s="68"/>
      <c r="BT38" s="68"/>
      <c r="BU38" s="68"/>
      <c r="BV38" s="68"/>
      <c r="BW38" s="68"/>
      <c r="BX38" s="68"/>
      <c r="BY38" s="68"/>
    </row>
    <row r="39" spans="1:77" s="60" customFormat="1" ht="67.5" x14ac:dyDescent="0.35">
      <c r="A39" s="321"/>
      <c r="B39" s="322"/>
      <c r="C39" s="274"/>
      <c r="D39" s="277"/>
      <c r="E39" s="274"/>
      <c r="F39" s="78" t="s">
        <v>696</v>
      </c>
      <c r="G39" s="69" t="s">
        <v>697</v>
      </c>
      <c r="H39" s="69" t="s">
        <v>291</v>
      </c>
      <c r="I39" s="69" t="s">
        <v>296</v>
      </c>
      <c r="J39" s="69"/>
      <c r="K39" s="69"/>
      <c r="L39" s="69"/>
      <c r="M39" s="165" t="s">
        <v>867</v>
      </c>
      <c r="N39" s="165" t="s">
        <v>698</v>
      </c>
      <c r="O39" s="62" t="s">
        <v>16</v>
      </c>
      <c r="P39" s="64" t="s">
        <v>17</v>
      </c>
      <c r="Q39" s="75" t="str">
        <f t="shared" si="7"/>
        <v>ALTA</v>
      </c>
      <c r="R39" s="61" t="s">
        <v>1014</v>
      </c>
      <c r="S39" s="98" t="s">
        <v>355</v>
      </c>
      <c r="T39" s="109" t="s">
        <v>472</v>
      </c>
      <c r="U39" s="110" t="s">
        <v>473</v>
      </c>
      <c r="V39" s="110" t="s">
        <v>474</v>
      </c>
      <c r="W39" s="110" t="s">
        <v>475</v>
      </c>
      <c r="X39" s="110" t="s">
        <v>476</v>
      </c>
      <c r="Y39" s="110" t="s">
        <v>477</v>
      </c>
      <c r="Z39" s="110" t="s">
        <v>478</v>
      </c>
      <c r="AA39" s="107">
        <f>SUM(IF(T39='Evaluación Diseño Control'!$C$2,15,0)+IF(U39='Evaluación Diseño Control'!$C$3,15)+IF(V39='Evaluación Diseño Control'!$C$4,15)+IF(W39='Evaluación Diseño Control'!$C$5,15,IF(W39='Evaluación Diseño Control'!$D$5,10))+IF(X39='Evaluación Diseño Control'!$C$6,15)+IF(Y39='Evaluación Diseño Control'!$C$7,15)+IF(Z39='Evaluación Diseño Control'!$C$8,10,IF(Z39='Evaluación Diseño Control'!$D$8,5)))</f>
        <v>100</v>
      </c>
      <c r="AB39" s="108" t="str">
        <f t="shared" si="8"/>
        <v>Fuerte</v>
      </c>
      <c r="AC39" s="111" t="s">
        <v>422</v>
      </c>
      <c r="AD39" s="108" t="str">
        <f>IFERROR(VLOOKUP(CONCATENATE(AB39,AC39),'Listados Datos'!$S$2:$T$10,2,FALSE),"")</f>
        <v>Fuerte</v>
      </c>
      <c r="AE39" s="108">
        <f t="shared" si="9"/>
        <v>100</v>
      </c>
      <c r="AF39" s="108" t="str">
        <f>VLOOKUP(CONCATENATE(AB39,AC39),'Listados Datos'!$S$2:$U$10,3,0)</f>
        <v>No</v>
      </c>
      <c r="AG39" s="108">
        <f t="shared" si="10"/>
        <v>100</v>
      </c>
      <c r="AH39" s="168" t="str">
        <f t="shared" si="11"/>
        <v>Fuerte</v>
      </c>
      <c r="AI39" s="96" t="s">
        <v>423</v>
      </c>
      <c r="AJ39" s="97">
        <f>IFERROR(VLOOKUP(CONCATENATE(AH39,AI39),'Listados Datos'!$X$6:$Y$7,2,0),0)</f>
        <v>2</v>
      </c>
      <c r="AK39" s="96" t="s">
        <v>423</v>
      </c>
      <c r="AL39" s="100">
        <f>IFERROR(VLOOKUP(CONCATENATE(AH39,AK39),'Listados Datos'!Z$6:$AA44,2,0),0)</f>
        <v>2</v>
      </c>
      <c r="AM39" s="99" t="s">
        <v>233</v>
      </c>
      <c r="AN39" s="64" t="s">
        <v>20</v>
      </c>
      <c r="AO39" s="75" t="str">
        <f t="shared" si="12"/>
        <v>BAJA</v>
      </c>
      <c r="AP39" s="63" t="s">
        <v>236</v>
      </c>
      <c r="AQ39" s="67" t="s">
        <v>926</v>
      </c>
      <c r="AR39" s="65" t="s">
        <v>1068</v>
      </c>
      <c r="AS39" s="66" t="s">
        <v>327</v>
      </c>
      <c r="AT39" s="66" t="s">
        <v>699</v>
      </c>
      <c r="AU39" s="81">
        <v>44075</v>
      </c>
      <c r="AV39" s="81">
        <v>44196</v>
      </c>
      <c r="AW39" s="143" t="s">
        <v>704</v>
      </c>
      <c r="AX39" s="66" t="s">
        <v>700</v>
      </c>
      <c r="AY39" s="66"/>
      <c r="AZ39" s="66"/>
      <c r="BA39" s="66"/>
      <c r="BB39" s="66"/>
      <c r="BC39" s="201"/>
      <c r="BD39" s="201"/>
      <c r="BE39" s="201"/>
      <c r="BF39" s="68"/>
      <c r="BG39" s="68"/>
      <c r="BH39" s="68"/>
      <c r="BI39" s="68"/>
      <c r="BJ39" s="68"/>
      <c r="BK39" s="68"/>
      <c r="BL39" s="68"/>
      <c r="BM39" s="68"/>
      <c r="BN39" s="68"/>
      <c r="BO39" s="68"/>
      <c r="BP39" s="68"/>
      <c r="BQ39" s="68"/>
      <c r="BR39" s="68"/>
      <c r="BS39" s="68"/>
      <c r="BT39" s="68"/>
      <c r="BU39" s="68"/>
      <c r="BV39" s="68"/>
      <c r="BW39" s="68"/>
      <c r="BX39" s="68"/>
      <c r="BY39" s="68"/>
    </row>
    <row r="40" spans="1:77" s="60" customFormat="1" ht="130" x14ac:dyDescent="0.35">
      <c r="A40" s="321"/>
      <c r="B40" s="322"/>
      <c r="C40" s="274"/>
      <c r="D40" s="277"/>
      <c r="E40" s="274"/>
      <c r="F40" s="78" t="s">
        <v>1247</v>
      </c>
      <c r="G40" s="69" t="s">
        <v>701</v>
      </c>
      <c r="H40" s="69" t="s">
        <v>292</v>
      </c>
      <c r="I40" s="69" t="s">
        <v>301</v>
      </c>
      <c r="J40" s="69"/>
      <c r="K40" s="69"/>
      <c r="L40" s="69"/>
      <c r="M40" s="165" t="s">
        <v>702</v>
      </c>
      <c r="N40" s="165" t="s">
        <v>703</v>
      </c>
      <c r="O40" s="62" t="s">
        <v>353</v>
      </c>
      <c r="P40" s="64" t="s">
        <v>17</v>
      </c>
      <c r="Q40" s="75" t="str">
        <f t="shared" si="7"/>
        <v>MODERADA</v>
      </c>
      <c r="R40" s="61" t="s">
        <v>1258</v>
      </c>
      <c r="S40" s="98" t="s">
        <v>355</v>
      </c>
      <c r="T40" s="109" t="s">
        <v>472</v>
      </c>
      <c r="U40" s="110" t="s">
        <v>473</v>
      </c>
      <c r="V40" s="110" t="s">
        <v>474</v>
      </c>
      <c r="W40" s="110" t="s">
        <v>475</v>
      </c>
      <c r="X40" s="110" t="s">
        <v>476</v>
      </c>
      <c r="Y40" s="110" t="s">
        <v>477</v>
      </c>
      <c r="Z40" s="110" t="s">
        <v>478</v>
      </c>
      <c r="AA40" s="107">
        <f>SUM(IF(T40='Evaluación Diseño Control'!$C$2,15,0)+IF(U40='Evaluación Diseño Control'!$C$3,15)+IF(V40='Evaluación Diseño Control'!$C$4,15)+IF(W40='Evaluación Diseño Control'!$C$5,15,IF(W40='Evaluación Diseño Control'!$D$5,10))+IF(X40='Evaluación Diseño Control'!$C$6,15)+IF(Y40='Evaluación Diseño Control'!$C$7,15)+IF(Z40='Evaluación Diseño Control'!$C$8,10,IF(Z40='Evaluación Diseño Control'!$D$8,5)))</f>
        <v>100</v>
      </c>
      <c r="AB40" s="108" t="str">
        <f t="shared" si="8"/>
        <v>Fuerte</v>
      </c>
      <c r="AC40" s="111" t="s">
        <v>422</v>
      </c>
      <c r="AD40" s="108" t="str">
        <f>IFERROR(VLOOKUP(CONCATENATE(AB40,AC40),'Listados Datos'!$S$2:$T$10,2,FALSE),"")</f>
        <v>Fuerte</v>
      </c>
      <c r="AE40" s="108">
        <f t="shared" si="9"/>
        <v>100</v>
      </c>
      <c r="AF40" s="108" t="str">
        <f>VLOOKUP(CONCATENATE(AB40,AC40),'Listados Datos'!$S$2:$U$10,3,0)</f>
        <v>No</v>
      </c>
      <c r="AG40" s="108">
        <f t="shared" si="10"/>
        <v>100</v>
      </c>
      <c r="AH40" s="168" t="str">
        <f t="shared" si="11"/>
        <v>Fuerte</v>
      </c>
      <c r="AI40" s="96" t="s">
        <v>423</v>
      </c>
      <c r="AJ40" s="97">
        <f>IFERROR(VLOOKUP(CONCATENATE(AH40,AI40),'Listados Datos'!$X$6:$Y$7,2,0),0)</f>
        <v>2</v>
      </c>
      <c r="AK40" s="96" t="s">
        <v>423</v>
      </c>
      <c r="AL40" s="100">
        <f>IFERROR(VLOOKUP(CONCATENATE(AH40,AK40),'Listados Datos'!Z$6:$AA45,2,0),0)</f>
        <v>2</v>
      </c>
      <c r="AM40" s="99" t="s">
        <v>233</v>
      </c>
      <c r="AN40" s="64" t="s">
        <v>17</v>
      </c>
      <c r="AO40" s="75" t="str">
        <f t="shared" si="12"/>
        <v>MODERADA</v>
      </c>
      <c r="AP40" s="63" t="s">
        <v>189</v>
      </c>
      <c r="AQ40" s="67" t="s">
        <v>927</v>
      </c>
      <c r="AR40" s="65" t="s">
        <v>1069</v>
      </c>
      <c r="AS40" s="66" t="s">
        <v>327</v>
      </c>
      <c r="AT40" s="66" t="s">
        <v>521</v>
      </c>
      <c r="AU40" s="81">
        <v>44075</v>
      </c>
      <c r="AV40" s="81">
        <v>44196</v>
      </c>
      <c r="AW40" s="143" t="s">
        <v>1117</v>
      </c>
      <c r="AX40" s="66" t="s">
        <v>721</v>
      </c>
      <c r="AY40" s="66"/>
      <c r="AZ40" s="66"/>
      <c r="BA40" s="66"/>
      <c r="BB40" s="66"/>
      <c r="BC40" s="201"/>
      <c r="BD40" s="201"/>
      <c r="BE40" s="201"/>
      <c r="BF40" s="68"/>
      <c r="BG40" s="68"/>
      <c r="BH40" s="68"/>
      <c r="BI40" s="68"/>
      <c r="BJ40" s="68"/>
      <c r="BK40" s="68"/>
      <c r="BL40" s="68"/>
      <c r="BM40" s="68"/>
      <c r="BN40" s="68"/>
      <c r="BO40" s="68"/>
      <c r="BP40" s="68"/>
      <c r="BQ40" s="68"/>
      <c r="BR40" s="68"/>
      <c r="BS40" s="68"/>
      <c r="BT40" s="68"/>
      <c r="BU40" s="68"/>
      <c r="BV40" s="68"/>
      <c r="BW40" s="68"/>
      <c r="BX40" s="68"/>
      <c r="BY40" s="68"/>
    </row>
    <row r="41" spans="1:77" s="60" customFormat="1" ht="91" x14ac:dyDescent="0.35">
      <c r="A41" s="321"/>
      <c r="B41" s="322"/>
      <c r="C41" s="274"/>
      <c r="D41" s="277"/>
      <c r="E41" s="274"/>
      <c r="F41" s="78" t="s">
        <v>687</v>
      </c>
      <c r="G41" s="69" t="s">
        <v>688</v>
      </c>
      <c r="H41" s="69" t="s">
        <v>293</v>
      </c>
      <c r="I41" s="69" t="s">
        <v>302</v>
      </c>
      <c r="J41" s="69" t="s">
        <v>438</v>
      </c>
      <c r="K41" s="69" t="s">
        <v>629</v>
      </c>
      <c r="L41" s="69" t="s">
        <v>630</v>
      </c>
      <c r="M41" s="165" t="s">
        <v>690</v>
      </c>
      <c r="N41" s="165" t="s">
        <v>643</v>
      </c>
      <c r="O41" s="62" t="s">
        <v>233</v>
      </c>
      <c r="P41" s="64" t="s">
        <v>15</v>
      </c>
      <c r="Q41" s="75" t="str">
        <f t="shared" si="7"/>
        <v>ALTA</v>
      </c>
      <c r="R41" s="61" t="s">
        <v>691</v>
      </c>
      <c r="S41" s="98" t="s">
        <v>355</v>
      </c>
      <c r="T41" s="109" t="s">
        <v>472</v>
      </c>
      <c r="U41" s="110" t="s">
        <v>473</v>
      </c>
      <c r="V41" s="110" t="s">
        <v>474</v>
      </c>
      <c r="W41" s="110" t="s">
        <v>475</v>
      </c>
      <c r="X41" s="110" t="s">
        <v>476</v>
      </c>
      <c r="Y41" s="110" t="s">
        <v>477</v>
      </c>
      <c r="Z41" s="110" t="s">
        <v>478</v>
      </c>
      <c r="AA41" s="107">
        <f>SUM(IF(T41='Evaluación Diseño Control'!$C$2,15,0)+IF(U41='Evaluación Diseño Control'!$C$3,15)+IF(V41='Evaluación Diseño Control'!$C$4,15)+IF(W41='Evaluación Diseño Control'!$C$5,15,IF(W41='Evaluación Diseño Control'!$D$5,10))+IF(X41='Evaluación Diseño Control'!$C$6,15)+IF(Y41='Evaluación Diseño Control'!$C$7,15)+IF(Z41='Evaluación Diseño Control'!$C$8,10,IF(Z41='Evaluación Diseño Control'!$D$8,5)))</f>
        <v>100</v>
      </c>
      <c r="AB41" s="108" t="str">
        <f t="shared" si="8"/>
        <v>Fuerte</v>
      </c>
      <c r="AC41" s="111" t="s">
        <v>422</v>
      </c>
      <c r="AD41" s="108" t="str">
        <f>IFERROR(VLOOKUP(CONCATENATE(AB41,AC41),'Listados Datos'!$S$2:$T$10,2,FALSE),"")</f>
        <v>Fuerte</v>
      </c>
      <c r="AE41" s="108">
        <f t="shared" si="9"/>
        <v>100</v>
      </c>
      <c r="AF41" s="108" t="str">
        <f>VLOOKUP(CONCATENATE(AB41,AC41),'Listados Datos'!$S$2:$U$10,3,0)</f>
        <v>No</v>
      </c>
      <c r="AG41" s="108">
        <f t="shared" si="10"/>
        <v>100</v>
      </c>
      <c r="AH41" s="168" t="str">
        <f t="shared" si="11"/>
        <v>Fuerte</v>
      </c>
      <c r="AI41" s="96" t="s">
        <v>423</v>
      </c>
      <c r="AJ41" s="97">
        <f>IFERROR(VLOOKUP(CONCATENATE(AH41,AI41),'Listados Datos'!$X$6:$Y$7,2,0),0)</f>
        <v>2</v>
      </c>
      <c r="AK41" s="96" t="s">
        <v>423</v>
      </c>
      <c r="AL41" s="100">
        <f>IFERROR(VLOOKUP(CONCATENATE(AH41,AK41),'Listados Datos'!Z$6:$AA46,2,0),0)</f>
        <v>2</v>
      </c>
      <c r="AM41" s="99" t="s">
        <v>233</v>
      </c>
      <c r="AN41" s="64" t="s">
        <v>20</v>
      </c>
      <c r="AO41" s="75" t="str">
        <f t="shared" si="12"/>
        <v>BAJA</v>
      </c>
      <c r="AP41" s="63" t="s">
        <v>236</v>
      </c>
      <c r="AQ41" s="67" t="s">
        <v>923</v>
      </c>
      <c r="AR41" s="65" t="s">
        <v>644</v>
      </c>
      <c r="AS41" s="66" t="s">
        <v>327</v>
      </c>
      <c r="AT41" s="66" t="s">
        <v>521</v>
      </c>
      <c r="AU41" s="81">
        <v>44075</v>
      </c>
      <c r="AV41" s="81">
        <v>44196</v>
      </c>
      <c r="AW41" s="143" t="s">
        <v>1116</v>
      </c>
      <c r="AX41" s="66" t="s">
        <v>720</v>
      </c>
      <c r="AY41" s="66"/>
      <c r="AZ41" s="66"/>
      <c r="BA41" s="66"/>
      <c r="BB41" s="66"/>
      <c r="BC41" s="201"/>
      <c r="BD41" s="201"/>
      <c r="BE41" s="201"/>
      <c r="BF41" s="68"/>
      <c r="BG41" s="68"/>
      <c r="BH41" s="68"/>
      <c r="BI41" s="68"/>
      <c r="BJ41" s="68"/>
      <c r="BK41" s="68"/>
      <c r="BL41" s="68"/>
      <c r="BM41" s="68"/>
      <c r="BN41" s="68"/>
      <c r="BO41" s="68"/>
      <c r="BP41" s="68"/>
      <c r="BQ41" s="68"/>
      <c r="BR41" s="68"/>
      <c r="BS41" s="68"/>
      <c r="BT41" s="68"/>
      <c r="BU41" s="68"/>
      <c r="BV41" s="68"/>
      <c r="BW41" s="68"/>
      <c r="BX41" s="68"/>
      <c r="BY41" s="68"/>
    </row>
    <row r="42" spans="1:77" s="60" customFormat="1" ht="130" x14ac:dyDescent="0.35">
      <c r="A42" s="323">
        <v>7</v>
      </c>
      <c r="B42" s="324" t="s">
        <v>1237</v>
      </c>
      <c r="C42" s="274" t="s">
        <v>319</v>
      </c>
      <c r="D42" s="277" t="s">
        <v>997</v>
      </c>
      <c r="E42" s="274" t="s">
        <v>330</v>
      </c>
      <c r="F42" s="78" t="s">
        <v>554</v>
      </c>
      <c r="G42" s="69" t="s">
        <v>955</v>
      </c>
      <c r="H42" s="69" t="s">
        <v>293</v>
      </c>
      <c r="I42" s="69" t="s">
        <v>302</v>
      </c>
      <c r="J42" s="69" t="s">
        <v>229</v>
      </c>
      <c r="K42" s="69" t="s">
        <v>645</v>
      </c>
      <c r="L42" s="69" t="s">
        <v>554</v>
      </c>
      <c r="M42" s="165" t="s">
        <v>566</v>
      </c>
      <c r="N42" s="165" t="s">
        <v>571</v>
      </c>
      <c r="O42" s="62" t="s">
        <v>14</v>
      </c>
      <c r="P42" s="64" t="s">
        <v>118</v>
      </c>
      <c r="Q42" s="75" t="str">
        <f t="shared" si="7"/>
        <v>EXTREMA</v>
      </c>
      <c r="R42" s="61" t="s">
        <v>956</v>
      </c>
      <c r="S42" s="98" t="s">
        <v>355</v>
      </c>
      <c r="T42" s="109" t="s">
        <v>472</v>
      </c>
      <c r="U42" s="110" t="s">
        <v>473</v>
      </c>
      <c r="V42" s="110" t="s">
        <v>474</v>
      </c>
      <c r="W42" s="110" t="s">
        <v>475</v>
      </c>
      <c r="X42" s="110" t="s">
        <v>476</v>
      </c>
      <c r="Y42" s="110" t="s">
        <v>477</v>
      </c>
      <c r="Z42" s="110" t="s">
        <v>478</v>
      </c>
      <c r="AA42" s="107">
        <f>SUM(IF(T42='Evaluación Diseño Control'!$C$2,15,0)+IF(U42='Evaluación Diseño Control'!$C$3,15)+IF(V42='Evaluación Diseño Control'!$C$4,15)+IF(W42='Evaluación Diseño Control'!$C$5,15,IF(W42='Evaluación Diseño Control'!$D$5,10))+IF(X42='Evaluación Diseño Control'!$C$6,15)+IF(Y42='Evaluación Diseño Control'!$C$7,15)+IF(Z42='Evaluación Diseño Control'!$C$8,10,IF(Z42='Evaluación Diseño Control'!$D$8,5)))</f>
        <v>100</v>
      </c>
      <c r="AB42" s="108" t="str">
        <f t="shared" si="8"/>
        <v>Fuerte</v>
      </c>
      <c r="AC42" s="111" t="s">
        <v>422</v>
      </c>
      <c r="AD42" s="108" t="str">
        <f>IFERROR(VLOOKUP(CONCATENATE(AB42,AC42),'Listados Datos'!$S$2:$T$10,2,FALSE),"")</f>
        <v>Fuerte</v>
      </c>
      <c r="AE42" s="108">
        <f t="shared" si="9"/>
        <v>100</v>
      </c>
      <c r="AF42" s="108" t="str">
        <f>VLOOKUP(CONCATENATE(AB42,AC42),'Listados Datos'!$S$2:$U$10,3,0)</f>
        <v>No</v>
      </c>
      <c r="AG42" s="108">
        <f t="shared" si="10"/>
        <v>100</v>
      </c>
      <c r="AH42" s="168" t="str">
        <f t="shared" si="11"/>
        <v>Fuerte</v>
      </c>
      <c r="AI42" s="96" t="s">
        <v>423</v>
      </c>
      <c r="AJ42" s="97">
        <f>IFERROR(VLOOKUP(CONCATENATE(AH42,AI42),'Listados Datos'!$X$6:$Y$7,2,0),0)</f>
        <v>2</v>
      </c>
      <c r="AK42" s="96" t="s">
        <v>423</v>
      </c>
      <c r="AL42" s="100">
        <f>IFERROR(VLOOKUP(CONCATENATE(AH42,AK42),'Listados Datos'!Z$6:$AA47,2,0),0)</f>
        <v>2</v>
      </c>
      <c r="AM42" s="99" t="s">
        <v>16</v>
      </c>
      <c r="AN42" s="64" t="s">
        <v>17</v>
      </c>
      <c r="AO42" s="75" t="str">
        <f t="shared" si="12"/>
        <v>ALTA</v>
      </c>
      <c r="AP42" s="63" t="s">
        <v>189</v>
      </c>
      <c r="AQ42" s="67" t="s">
        <v>982</v>
      </c>
      <c r="AR42" s="65" t="s">
        <v>1070</v>
      </c>
      <c r="AS42" s="66" t="s">
        <v>330</v>
      </c>
      <c r="AT42" s="66" t="s">
        <v>521</v>
      </c>
      <c r="AU42" s="81">
        <v>44114</v>
      </c>
      <c r="AV42" s="81">
        <v>44479</v>
      </c>
      <c r="AW42" s="143" t="s">
        <v>957</v>
      </c>
      <c r="AX42" s="66" t="s">
        <v>585</v>
      </c>
      <c r="AY42" s="66"/>
      <c r="AZ42" s="66"/>
      <c r="BA42" s="66"/>
      <c r="BB42" s="66"/>
      <c r="BC42" s="201"/>
      <c r="BD42" s="201"/>
      <c r="BE42" s="201"/>
      <c r="BF42" s="68"/>
      <c r="BG42" s="68"/>
      <c r="BH42" s="68"/>
      <c r="BI42" s="68"/>
      <c r="BJ42" s="68"/>
      <c r="BK42" s="68"/>
      <c r="BL42" s="68"/>
      <c r="BM42" s="68"/>
      <c r="BN42" s="68"/>
      <c r="BO42" s="68"/>
      <c r="BP42" s="68"/>
      <c r="BQ42" s="68"/>
      <c r="BR42" s="68"/>
      <c r="BS42" s="68"/>
      <c r="BT42" s="68"/>
      <c r="BU42" s="68"/>
      <c r="BV42" s="68"/>
      <c r="BW42" s="68"/>
      <c r="BX42" s="68"/>
      <c r="BY42" s="68"/>
    </row>
    <row r="43" spans="1:77" s="60" customFormat="1" ht="61.5" x14ac:dyDescent="0.35">
      <c r="A43" s="323"/>
      <c r="B43" s="324"/>
      <c r="C43" s="274"/>
      <c r="D43" s="277"/>
      <c r="E43" s="274"/>
      <c r="F43" s="78" t="s">
        <v>555</v>
      </c>
      <c r="G43" s="69" t="s">
        <v>1206</v>
      </c>
      <c r="H43" s="69" t="s">
        <v>293</v>
      </c>
      <c r="I43" s="69" t="s">
        <v>302</v>
      </c>
      <c r="J43" s="69" t="s">
        <v>226</v>
      </c>
      <c r="K43" s="69" t="s">
        <v>645</v>
      </c>
      <c r="L43" s="69" t="s">
        <v>555</v>
      </c>
      <c r="M43" s="165" t="s">
        <v>567</v>
      </c>
      <c r="N43" s="165" t="s">
        <v>572</v>
      </c>
      <c r="O43" s="62" t="s">
        <v>16</v>
      </c>
      <c r="P43" s="64" t="s">
        <v>118</v>
      </c>
      <c r="Q43" s="75" t="str">
        <f t="shared" si="7"/>
        <v>EXTREMA</v>
      </c>
      <c r="R43" s="61" t="s">
        <v>983</v>
      </c>
      <c r="S43" s="98" t="s">
        <v>355</v>
      </c>
      <c r="T43" s="109" t="s">
        <v>472</v>
      </c>
      <c r="U43" s="110" t="s">
        <v>473</v>
      </c>
      <c r="V43" s="110" t="s">
        <v>474</v>
      </c>
      <c r="W43" s="110" t="s">
        <v>475</v>
      </c>
      <c r="X43" s="110" t="s">
        <v>476</v>
      </c>
      <c r="Y43" s="110" t="s">
        <v>477</v>
      </c>
      <c r="Z43" s="110" t="s">
        <v>478</v>
      </c>
      <c r="AA43" s="107">
        <f>SUM(IF(T43='Evaluación Diseño Control'!$C$2,15,0)+IF(U43='Evaluación Diseño Control'!$C$3,15)+IF(V43='Evaluación Diseño Control'!$C$4,15)+IF(W43='Evaluación Diseño Control'!$C$5,15,IF(W43='Evaluación Diseño Control'!$D$5,10))+IF(X43='Evaluación Diseño Control'!$C$6,15)+IF(Y43='Evaluación Diseño Control'!$C$7,15)+IF(Z43='Evaluación Diseño Control'!$C$8,10,IF(Z43='Evaluación Diseño Control'!$D$8,5)))</f>
        <v>100</v>
      </c>
      <c r="AB43" s="108" t="str">
        <f t="shared" si="8"/>
        <v>Fuerte</v>
      </c>
      <c r="AC43" s="111" t="s">
        <v>422</v>
      </c>
      <c r="AD43" s="108" t="str">
        <f>IFERROR(VLOOKUP(CONCATENATE(AB43,AC43),'Listados Datos'!$S$2:$T$10,2,FALSE),"")</f>
        <v>Fuerte</v>
      </c>
      <c r="AE43" s="108">
        <f t="shared" si="9"/>
        <v>100</v>
      </c>
      <c r="AF43" s="108" t="str">
        <f>VLOOKUP(CONCATENATE(AB43,AC43),'Listados Datos'!$S$2:$U$10,3,0)</f>
        <v>No</v>
      </c>
      <c r="AG43" s="108">
        <f t="shared" si="10"/>
        <v>100</v>
      </c>
      <c r="AH43" s="168" t="str">
        <f t="shared" si="11"/>
        <v>Fuerte</v>
      </c>
      <c r="AI43" s="96" t="s">
        <v>423</v>
      </c>
      <c r="AJ43" s="97">
        <f>IFERROR(VLOOKUP(CONCATENATE(AH43,AI43),'Listados Datos'!$X$6:$Y$7,2,0),0)</f>
        <v>2</v>
      </c>
      <c r="AK43" s="96" t="s">
        <v>423</v>
      </c>
      <c r="AL43" s="100">
        <f>IFERROR(VLOOKUP(CONCATENATE(AH43,AK43),'Listados Datos'!Z$6:$AA48,2,0),0)</f>
        <v>2</v>
      </c>
      <c r="AM43" s="99" t="s">
        <v>16</v>
      </c>
      <c r="AN43" s="64" t="s">
        <v>17</v>
      </c>
      <c r="AO43" s="75" t="str">
        <f t="shared" si="12"/>
        <v>ALTA</v>
      </c>
      <c r="AP43" s="63" t="s">
        <v>189</v>
      </c>
      <c r="AQ43" s="67" t="s">
        <v>579</v>
      </c>
      <c r="AR43" s="65" t="s">
        <v>1071</v>
      </c>
      <c r="AS43" s="66" t="s">
        <v>330</v>
      </c>
      <c r="AT43" s="66" t="s">
        <v>521</v>
      </c>
      <c r="AU43" s="81" t="s">
        <v>581</v>
      </c>
      <c r="AV43" s="81" t="s">
        <v>582</v>
      </c>
      <c r="AW43" s="143" t="s">
        <v>958</v>
      </c>
      <c r="AX43" s="66" t="s">
        <v>585</v>
      </c>
      <c r="AY43" s="66"/>
      <c r="AZ43" s="66"/>
      <c r="BA43" s="66"/>
      <c r="BB43" s="66"/>
      <c r="BC43" s="201"/>
      <c r="BD43" s="201"/>
      <c r="BE43" s="201"/>
      <c r="BF43" s="68"/>
      <c r="BG43" s="68"/>
      <c r="BH43" s="68"/>
      <c r="BI43" s="68"/>
      <c r="BJ43" s="68"/>
      <c r="BK43" s="68"/>
      <c r="BL43" s="68"/>
      <c r="BM43" s="68"/>
      <c r="BN43" s="68"/>
      <c r="BO43" s="68"/>
      <c r="BP43" s="68"/>
      <c r="BQ43" s="68"/>
      <c r="BR43" s="68"/>
      <c r="BS43" s="68"/>
      <c r="BT43" s="68"/>
      <c r="BU43" s="68"/>
      <c r="BV43" s="68"/>
      <c r="BW43" s="68"/>
      <c r="BX43" s="68"/>
      <c r="BY43" s="68"/>
    </row>
    <row r="44" spans="1:77" s="60" customFormat="1" ht="104" x14ac:dyDescent="0.35">
      <c r="A44" s="323"/>
      <c r="B44" s="324"/>
      <c r="C44" s="274"/>
      <c r="D44" s="277"/>
      <c r="E44" s="274"/>
      <c r="F44" s="78" t="s">
        <v>556</v>
      </c>
      <c r="G44" s="69" t="s">
        <v>974</v>
      </c>
      <c r="H44" s="69" t="s">
        <v>293</v>
      </c>
      <c r="I44" s="69" t="s">
        <v>302</v>
      </c>
      <c r="J44" s="69" t="s">
        <v>226</v>
      </c>
      <c r="K44" s="69" t="s">
        <v>645</v>
      </c>
      <c r="L44" s="69" t="s">
        <v>556</v>
      </c>
      <c r="M44" s="165" t="s">
        <v>568</v>
      </c>
      <c r="N44" s="165" t="s">
        <v>573</v>
      </c>
      <c r="O44" s="62" t="s">
        <v>16</v>
      </c>
      <c r="P44" s="64" t="s">
        <v>15</v>
      </c>
      <c r="Q44" s="75" t="str">
        <f t="shared" si="7"/>
        <v>EXTREMA</v>
      </c>
      <c r="R44" s="61" t="s">
        <v>959</v>
      </c>
      <c r="S44" s="98" t="s">
        <v>355</v>
      </c>
      <c r="T44" s="109" t="s">
        <v>472</v>
      </c>
      <c r="U44" s="110" t="s">
        <v>473</v>
      </c>
      <c r="V44" s="110" t="s">
        <v>474</v>
      </c>
      <c r="W44" s="110" t="s">
        <v>475</v>
      </c>
      <c r="X44" s="110" t="s">
        <v>476</v>
      </c>
      <c r="Y44" s="110" t="s">
        <v>477</v>
      </c>
      <c r="Z44" s="110" t="s">
        <v>478</v>
      </c>
      <c r="AA44" s="107">
        <f>SUM(IF(T44='Evaluación Diseño Control'!$C$2,15,0)+IF(U44='Evaluación Diseño Control'!$C$3,15)+IF(V44='Evaluación Diseño Control'!$C$4,15)+IF(W44='Evaluación Diseño Control'!$C$5,15,IF(W44='Evaluación Diseño Control'!$D$5,10))+IF(X44='Evaluación Diseño Control'!$C$6,15)+IF(Y44='Evaluación Diseño Control'!$C$7,15)+IF(Z44='Evaluación Diseño Control'!$C$8,10,IF(Z44='Evaluación Diseño Control'!$D$8,5)))</f>
        <v>100</v>
      </c>
      <c r="AB44" s="108" t="str">
        <f t="shared" si="8"/>
        <v>Fuerte</v>
      </c>
      <c r="AC44" s="111" t="s">
        <v>422</v>
      </c>
      <c r="AD44" s="108" t="str">
        <f>IFERROR(VLOOKUP(CONCATENATE(AB44,AC44),'Listados Datos'!$S$2:$T$10,2,FALSE),"")</f>
        <v>Fuerte</v>
      </c>
      <c r="AE44" s="108">
        <f t="shared" si="9"/>
        <v>100</v>
      </c>
      <c r="AF44" s="108" t="str">
        <f>VLOOKUP(CONCATENATE(AB44,AC44),'Listados Datos'!$S$2:$U$10,3,0)</f>
        <v>No</v>
      </c>
      <c r="AG44" s="108">
        <f t="shared" si="10"/>
        <v>100</v>
      </c>
      <c r="AH44" s="168" t="str">
        <f t="shared" si="11"/>
        <v>Fuerte</v>
      </c>
      <c r="AI44" s="96" t="s">
        <v>423</v>
      </c>
      <c r="AJ44" s="97">
        <f>IFERROR(VLOOKUP(CONCATENATE(AH44,AI44),'Listados Datos'!$X$6:$Y$7,2,0),0)</f>
        <v>2</v>
      </c>
      <c r="AK44" s="96" t="s">
        <v>425</v>
      </c>
      <c r="AL44" s="100">
        <f>IFERROR(VLOOKUP(CONCATENATE(AH44,AK44),'Listados Datos'!Z$6:$AA49,2,0),0)</f>
        <v>1</v>
      </c>
      <c r="AM44" s="99" t="s">
        <v>18</v>
      </c>
      <c r="AN44" s="64" t="s">
        <v>15</v>
      </c>
      <c r="AO44" s="75" t="str">
        <f t="shared" si="12"/>
        <v>ALTA</v>
      </c>
      <c r="AP44" s="63" t="s">
        <v>189</v>
      </c>
      <c r="AQ44" s="67" t="s">
        <v>928</v>
      </c>
      <c r="AR44" s="65" t="s">
        <v>1072</v>
      </c>
      <c r="AS44" s="66" t="s">
        <v>330</v>
      </c>
      <c r="AT44" s="66" t="s">
        <v>383</v>
      </c>
      <c r="AU44" s="81">
        <v>44075</v>
      </c>
      <c r="AV44" s="81">
        <v>44185</v>
      </c>
      <c r="AW44" s="143" t="s">
        <v>960</v>
      </c>
      <c r="AX44" s="66" t="s">
        <v>984</v>
      </c>
      <c r="AY44" s="66"/>
      <c r="AZ44" s="66"/>
      <c r="BA44" s="66"/>
      <c r="BB44" s="66"/>
      <c r="BC44" s="201"/>
      <c r="BD44" s="201"/>
      <c r="BE44" s="201"/>
      <c r="BF44" s="68"/>
      <c r="BG44" s="68"/>
      <c r="BH44" s="68"/>
      <c r="BI44" s="68"/>
      <c r="BJ44" s="68"/>
      <c r="BK44" s="68"/>
      <c r="BL44" s="68"/>
      <c r="BM44" s="68"/>
      <c r="BN44" s="68"/>
      <c r="BO44" s="68"/>
      <c r="BP44" s="68"/>
      <c r="BQ44" s="68"/>
      <c r="BR44" s="68"/>
      <c r="BS44" s="68"/>
      <c r="BT44" s="68"/>
      <c r="BU44" s="68"/>
      <c r="BV44" s="68"/>
      <c r="BW44" s="68"/>
      <c r="BX44" s="68"/>
      <c r="BY44" s="68"/>
    </row>
    <row r="45" spans="1:77" s="60" customFormat="1" ht="117" x14ac:dyDescent="0.35">
      <c r="A45" s="323"/>
      <c r="B45" s="324"/>
      <c r="C45" s="274"/>
      <c r="D45" s="277"/>
      <c r="E45" s="274"/>
      <c r="F45" s="78" t="s">
        <v>557</v>
      </c>
      <c r="G45" s="69" t="s">
        <v>961</v>
      </c>
      <c r="H45" s="69" t="s">
        <v>293</v>
      </c>
      <c r="I45" s="69" t="s">
        <v>302</v>
      </c>
      <c r="J45" s="69" t="s">
        <v>227</v>
      </c>
      <c r="K45" s="69" t="s">
        <v>645</v>
      </c>
      <c r="L45" s="69" t="s">
        <v>557</v>
      </c>
      <c r="M45" s="165" t="s">
        <v>569</v>
      </c>
      <c r="N45" s="165" t="s">
        <v>985</v>
      </c>
      <c r="O45" s="62" t="s">
        <v>14</v>
      </c>
      <c r="P45" s="64" t="s">
        <v>118</v>
      </c>
      <c r="Q45" s="75" t="str">
        <f t="shared" si="7"/>
        <v>EXTREMA</v>
      </c>
      <c r="R45" s="61" t="s">
        <v>962</v>
      </c>
      <c r="S45" s="98" t="s">
        <v>355</v>
      </c>
      <c r="T45" s="109" t="s">
        <v>472</v>
      </c>
      <c r="U45" s="110" t="s">
        <v>473</v>
      </c>
      <c r="V45" s="110" t="s">
        <v>474</v>
      </c>
      <c r="W45" s="110" t="s">
        <v>475</v>
      </c>
      <c r="X45" s="110" t="s">
        <v>476</v>
      </c>
      <c r="Y45" s="110" t="s">
        <v>477</v>
      </c>
      <c r="Z45" s="110" t="s">
        <v>478</v>
      </c>
      <c r="AA45" s="107">
        <f>SUM(IF(T45='Evaluación Diseño Control'!$C$2,15,0)+IF(U45='Evaluación Diseño Control'!$C$3,15)+IF(V45='Evaluación Diseño Control'!$C$4,15)+IF(W45='Evaluación Diseño Control'!$C$5,15,IF(W45='Evaluación Diseño Control'!$D$5,10))+IF(X45='Evaluación Diseño Control'!$C$6,15)+IF(Y45='Evaluación Diseño Control'!$C$7,15)+IF(Z45='Evaluación Diseño Control'!$C$8,10,IF(Z45='Evaluación Diseño Control'!$D$8,5)))</f>
        <v>100</v>
      </c>
      <c r="AB45" s="108" t="str">
        <f t="shared" si="8"/>
        <v>Fuerte</v>
      </c>
      <c r="AC45" s="111" t="s">
        <v>422</v>
      </c>
      <c r="AD45" s="108" t="str">
        <f>IFERROR(VLOOKUP(CONCATENATE(AB45,AC45),'Listados Datos'!$S$2:$T$10,2,FALSE),"")</f>
        <v>Fuerte</v>
      </c>
      <c r="AE45" s="108">
        <f t="shared" si="9"/>
        <v>100</v>
      </c>
      <c r="AF45" s="108" t="str">
        <f>VLOOKUP(CONCATENATE(AB45,AC45),'Listados Datos'!$S$2:$U$10,3,0)</f>
        <v>No</v>
      </c>
      <c r="AG45" s="108">
        <f t="shared" si="10"/>
        <v>100</v>
      </c>
      <c r="AH45" s="168" t="str">
        <f t="shared" si="11"/>
        <v>Fuerte</v>
      </c>
      <c r="AI45" s="96" t="s">
        <v>423</v>
      </c>
      <c r="AJ45" s="97">
        <f>IFERROR(VLOOKUP(CONCATENATE(AH45,AI45),'Listados Datos'!$X$6:$Y$7,2,0),0)</f>
        <v>2</v>
      </c>
      <c r="AK45" s="96" t="s">
        <v>423</v>
      </c>
      <c r="AL45" s="100">
        <f>IFERROR(VLOOKUP(CONCATENATE(AH45,AK45),'Listados Datos'!Z$6:$AA50,2,0),0)</f>
        <v>2</v>
      </c>
      <c r="AM45" s="99" t="s">
        <v>14</v>
      </c>
      <c r="AN45" s="64" t="s">
        <v>17</v>
      </c>
      <c r="AO45" s="75" t="str">
        <f t="shared" si="12"/>
        <v>ALTA</v>
      </c>
      <c r="AP45" s="63" t="s">
        <v>189</v>
      </c>
      <c r="AQ45" s="67" t="s">
        <v>986</v>
      </c>
      <c r="AR45" s="65" t="s">
        <v>1073</v>
      </c>
      <c r="AS45" s="66" t="s">
        <v>330</v>
      </c>
      <c r="AT45" s="66" t="s">
        <v>521</v>
      </c>
      <c r="AU45" s="81" t="s">
        <v>583</v>
      </c>
      <c r="AV45" s="81">
        <v>44120</v>
      </c>
      <c r="AW45" s="143" t="s">
        <v>987</v>
      </c>
      <c r="AX45" s="66" t="s">
        <v>586</v>
      </c>
      <c r="AY45" s="66"/>
      <c r="AZ45" s="66"/>
      <c r="BA45" s="66"/>
      <c r="BB45" s="66"/>
      <c r="BC45" s="201"/>
      <c r="BD45" s="201"/>
      <c r="BE45" s="201"/>
      <c r="BF45" s="68"/>
      <c r="BG45" s="68"/>
      <c r="BH45" s="68"/>
      <c r="BI45" s="68"/>
      <c r="BJ45" s="68"/>
      <c r="BK45" s="68"/>
      <c r="BL45" s="68"/>
      <c r="BM45" s="68"/>
      <c r="BN45" s="68"/>
      <c r="BO45" s="68"/>
      <c r="BP45" s="68"/>
      <c r="BQ45" s="68"/>
      <c r="BR45" s="68"/>
      <c r="BS45" s="68"/>
      <c r="BT45" s="68"/>
      <c r="BU45" s="68"/>
      <c r="BV45" s="68"/>
      <c r="BW45" s="68"/>
      <c r="BX45" s="68"/>
      <c r="BY45" s="68"/>
    </row>
    <row r="46" spans="1:77" s="60" customFormat="1" ht="104" x14ac:dyDescent="0.35">
      <c r="A46" s="323"/>
      <c r="B46" s="324"/>
      <c r="C46" s="274"/>
      <c r="D46" s="277"/>
      <c r="E46" s="274"/>
      <c r="F46" s="78" t="s">
        <v>558</v>
      </c>
      <c r="G46" s="69" t="s">
        <v>963</v>
      </c>
      <c r="H46" s="69" t="s">
        <v>293</v>
      </c>
      <c r="I46" s="69" t="s">
        <v>302</v>
      </c>
      <c r="J46" s="69" t="s">
        <v>229</v>
      </c>
      <c r="K46" s="69" t="s">
        <v>645</v>
      </c>
      <c r="L46" s="69" t="s">
        <v>558</v>
      </c>
      <c r="M46" s="165" t="s">
        <v>570</v>
      </c>
      <c r="N46" s="165" t="s">
        <v>574</v>
      </c>
      <c r="O46" s="62" t="s">
        <v>14</v>
      </c>
      <c r="P46" s="64" t="s">
        <v>15</v>
      </c>
      <c r="Q46" s="75" t="str">
        <f t="shared" si="7"/>
        <v>EXTREMA</v>
      </c>
      <c r="R46" s="61" t="s">
        <v>988</v>
      </c>
      <c r="S46" s="98" t="s">
        <v>355</v>
      </c>
      <c r="T46" s="109" t="s">
        <v>472</v>
      </c>
      <c r="U46" s="110" t="s">
        <v>473</v>
      </c>
      <c r="V46" s="110" t="s">
        <v>474</v>
      </c>
      <c r="W46" s="110" t="s">
        <v>475</v>
      </c>
      <c r="X46" s="110" t="s">
        <v>476</v>
      </c>
      <c r="Y46" s="110" t="s">
        <v>477</v>
      </c>
      <c r="Z46" s="110" t="s">
        <v>478</v>
      </c>
      <c r="AA46" s="107">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08" t="str">
        <f t="shared" si="8"/>
        <v>Fuerte</v>
      </c>
      <c r="AC46" s="111" t="s">
        <v>422</v>
      </c>
      <c r="AD46" s="108" t="str">
        <f>IFERROR(VLOOKUP(CONCATENATE(AB46,AC46),'Listados Datos'!$S$2:$T$10,2,FALSE),"")</f>
        <v>Fuerte</v>
      </c>
      <c r="AE46" s="108">
        <f t="shared" si="9"/>
        <v>100</v>
      </c>
      <c r="AF46" s="108" t="str">
        <f>VLOOKUP(CONCATENATE(AB46,AC46),'Listados Datos'!$S$2:$U$10,3,0)</f>
        <v>No</v>
      </c>
      <c r="AG46" s="108">
        <f t="shared" si="10"/>
        <v>100</v>
      </c>
      <c r="AH46" s="168" t="str">
        <f t="shared" si="11"/>
        <v>Fuerte</v>
      </c>
      <c r="AI46" s="96" t="s">
        <v>423</v>
      </c>
      <c r="AJ46" s="97">
        <f>IFERROR(VLOOKUP(CONCATENATE(AH46,AI46),'Listados Datos'!$X$6:$Y$7,2,0),0)</f>
        <v>2</v>
      </c>
      <c r="AK46" s="96" t="s">
        <v>425</v>
      </c>
      <c r="AL46" s="100">
        <f>IFERROR(VLOOKUP(CONCATENATE(AH46,AK46),'Listados Datos'!Z$6:$AA51,2,0),0)</f>
        <v>1</v>
      </c>
      <c r="AM46" s="99" t="s">
        <v>14</v>
      </c>
      <c r="AN46" s="64" t="s">
        <v>19</v>
      </c>
      <c r="AO46" s="75" t="str">
        <f t="shared" si="12"/>
        <v>ALTA</v>
      </c>
      <c r="AP46" s="63" t="s">
        <v>189</v>
      </c>
      <c r="AQ46" s="67" t="s">
        <v>989</v>
      </c>
      <c r="AR46" s="65" t="s">
        <v>964</v>
      </c>
      <c r="AS46" s="66" t="s">
        <v>330</v>
      </c>
      <c r="AT46" s="66" t="s">
        <v>383</v>
      </c>
      <c r="AU46" s="81">
        <v>44119</v>
      </c>
      <c r="AV46" s="81">
        <v>44120</v>
      </c>
      <c r="AW46" s="143" t="s">
        <v>965</v>
      </c>
      <c r="AX46" s="66" t="s">
        <v>587</v>
      </c>
      <c r="AY46" s="66"/>
      <c r="AZ46" s="66"/>
      <c r="BA46" s="66"/>
      <c r="BB46" s="66"/>
      <c r="BC46" s="201"/>
      <c r="BD46" s="201"/>
      <c r="BE46" s="201"/>
      <c r="BF46" s="68"/>
      <c r="BG46" s="68"/>
      <c r="BH46" s="68"/>
      <c r="BI46" s="68"/>
      <c r="BJ46" s="68"/>
      <c r="BK46" s="68"/>
      <c r="BL46" s="68"/>
      <c r="BM46" s="68"/>
      <c r="BN46" s="68"/>
      <c r="BO46" s="68"/>
      <c r="BP46" s="68"/>
      <c r="BQ46" s="68"/>
      <c r="BR46" s="68"/>
      <c r="BS46" s="68"/>
      <c r="BT46" s="68"/>
      <c r="BU46" s="68"/>
      <c r="BV46" s="68"/>
      <c r="BW46" s="68"/>
      <c r="BX46" s="68"/>
      <c r="BY46" s="68"/>
    </row>
    <row r="47" spans="1:77" s="60" customFormat="1" ht="143" x14ac:dyDescent="0.35">
      <c r="A47" s="323"/>
      <c r="B47" s="324"/>
      <c r="C47" s="274"/>
      <c r="D47" s="277"/>
      <c r="E47" s="274"/>
      <c r="F47" s="78" t="s">
        <v>559</v>
      </c>
      <c r="G47" s="69" t="s">
        <v>966</v>
      </c>
      <c r="H47" s="69" t="s">
        <v>293</v>
      </c>
      <c r="I47" s="69" t="s">
        <v>560</v>
      </c>
      <c r="J47" s="69" t="s">
        <v>229</v>
      </c>
      <c r="K47" s="69" t="s">
        <v>990</v>
      </c>
      <c r="L47" s="69" t="s">
        <v>559</v>
      </c>
      <c r="M47" s="165" t="s">
        <v>1002</v>
      </c>
      <c r="N47" s="165" t="s">
        <v>1001</v>
      </c>
      <c r="O47" s="62" t="s">
        <v>14</v>
      </c>
      <c r="P47" s="64" t="s">
        <v>20</v>
      </c>
      <c r="Q47" s="75" t="str">
        <f t="shared" si="7"/>
        <v>MODERADA</v>
      </c>
      <c r="R47" s="61" t="s">
        <v>576</v>
      </c>
      <c r="S47" s="98" t="s">
        <v>355</v>
      </c>
      <c r="T47" s="109" t="s">
        <v>472</v>
      </c>
      <c r="U47" s="110" t="s">
        <v>473</v>
      </c>
      <c r="V47" s="110" t="s">
        <v>474</v>
      </c>
      <c r="W47" s="110" t="s">
        <v>475</v>
      </c>
      <c r="X47" s="110" t="s">
        <v>476</v>
      </c>
      <c r="Y47" s="110" t="s">
        <v>477</v>
      </c>
      <c r="Z47" s="110" t="s">
        <v>478</v>
      </c>
      <c r="AA47" s="107">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08" t="str">
        <f t="shared" si="8"/>
        <v>Fuerte</v>
      </c>
      <c r="AC47" s="111" t="s">
        <v>17</v>
      </c>
      <c r="AD47" s="108" t="str">
        <f>IFERROR(VLOOKUP(CONCATENATE(AB47,AC47),'Listados Datos'!$S$2:$T$10,2,FALSE),"")</f>
        <v>Moderado</v>
      </c>
      <c r="AE47" s="108">
        <f t="shared" si="9"/>
        <v>50</v>
      </c>
      <c r="AF47" s="108" t="str">
        <f>VLOOKUP(CONCATENATE(AB47,AC47),'Listados Datos'!$S$2:$U$10,3,0)</f>
        <v>Sí</v>
      </c>
      <c r="AG47" s="108">
        <f t="shared" si="10"/>
        <v>50</v>
      </c>
      <c r="AH47" s="168" t="str">
        <f t="shared" si="11"/>
        <v>Moderado</v>
      </c>
      <c r="AI47" s="96" t="s">
        <v>423</v>
      </c>
      <c r="AJ47" s="97">
        <f>IFERROR(VLOOKUP(CONCATENATE(AH47,AI47),'Listados Datos'!$X$6:$Y$7,2,0),0)</f>
        <v>1</v>
      </c>
      <c r="AK47" s="96" t="s">
        <v>423</v>
      </c>
      <c r="AL47" s="100">
        <f>IFERROR(VLOOKUP(CONCATENATE(AH47,AK47),'Listados Datos'!Z$6:$AA52,2,0),0)</f>
        <v>1</v>
      </c>
      <c r="AM47" s="99" t="s">
        <v>18</v>
      </c>
      <c r="AN47" s="64" t="s">
        <v>19</v>
      </c>
      <c r="AO47" s="75" t="str">
        <f t="shared" si="12"/>
        <v>BAJA</v>
      </c>
      <c r="AP47" s="63" t="s">
        <v>189</v>
      </c>
      <c r="AQ47" s="67" t="s">
        <v>976</v>
      </c>
      <c r="AR47" s="65" t="s">
        <v>580</v>
      </c>
      <c r="AS47" s="66" t="s">
        <v>330</v>
      </c>
      <c r="AT47" s="66" t="s">
        <v>383</v>
      </c>
      <c r="AU47" s="81">
        <v>44131</v>
      </c>
      <c r="AV47" s="81">
        <v>44276</v>
      </c>
      <c r="AW47" s="143" t="s">
        <v>991</v>
      </c>
      <c r="AX47" s="66" t="s">
        <v>588</v>
      </c>
      <c r="AY47" s="66"/>
      <c r="AZ47" s="66"/>
      <c r="BA47" s="66"/>
      <c r="BB47" s="66"/>
      <c r="BC47" s="201"/>
      <c r="BD47" s="201"/>
      <c r="BE47" s="201"/>
      <c r="BF47" s="68"/>
      <c r="BG47" s="68"/>
      <c r="BH47" s="68"/>
      <c r="BI47" s="68"/>
      <c r="BJ47" s="68"/>
      <c r="BK47" s="68"/>
      <c r="BL47" s="68"/>
      <c r="BM47" s="68"/>
      <c r="BN47" s="68"/>
      <c r="BO47" s="68"/>
      <c r="BP47" s="68"/>
      <c r="BQ47" s="68"/>
      <c r="BR47" s="68"/>
      <c r="BS47" s="68"/>
      <c r="BT47" s="68"/>
      <c r="BU47" s="68"/>
      <c r="BV47" s="68"/>
      <c r="BW47" s="68"/>
      <c r="BX47" s="68"/>
      <c r="BY47" s="68"/>
    </row>
    <row r="48" spans="1:77" s="60" customFormat="1" ht="91" x14ac:dyDescent="0.35">
      <c r="A48" s="323"/>
      <c r="B48" s="324"/>
      <c r="C48" s="274"/>
      <c r="D48" s="277"/>
      <c r="E48" s="274"/>
      <c r="F48" s="78" t="s">
        <v>646</v>
      </c>
      <c r="G48" s="69" t="s">
        <v>992</v>
      </c>
      <c r="H48" s="69" t="s">
        <v>293</v>
      </c>
      <c r="I48" s="69" t="s">
        <v>302</v>
      </c>
      <c r="J48" s="69" t="s">
        <v>227</v>
      </c>
      <c r="K48" s="69" t="s">
        <v>645</v>
      </c>
      <c r="L48" s="69" t="s">
        <v>646</v>
      </c>
      <c r="M48" s="165" t="s">
        <v>1003</v>
      </c>
      <c r="N48" s="165" t="s">
        <v>575</v>
      </c>
      <c r="O48" s="62" t="s">
        <v>14</v>
      </c>
      <c r="P48" s="64" t="s">
        <v>15</v>
      </c>
      <c r="Q48" s="75" t="str">
        <f t="shared" si="7"/>
        <v>EXTREMA</v>
      </c>
      <c r="R48" s="61" t="s">
        <v>577</v>
      </c>
      <c r="S48" s="98" t="s">
        <v>355</v>
      </c>
      <c r="T48" s="109" t="s">
        <v>472</v>
      </c>
      <c r="U48" s="110" t="s">
        <v>473</v>
      </c>
      <c r="V48" s="110" t="s">
        <v>474</v>
      </c>
      <c r="W48" s="110" t="s">
        <v>475</v>
      </c>
      <c r="X48" s="110" t="s">
        <v>476</v>
      </c>
      <c r="Y48" s="110" t="s">
        <v>477</v>
      </c>
      <c r="Z48" s="110" t="s">
        <v>478</v>
      </c>
      <c r="AA48" s="107">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08" t="str">
        <f t="shared" si="8"/>
        <v>Fuerte</v>
      </c>
      <c r="AC48" s="111" t="s">
        <v>422</v>
      </c>
      <c r="AD48" s="108" t="str">
        <f>IFERROR(VLOOKUP(CONCATENATE(AB48,AC48),'Listados Datos'!$S$2:$T$10,2,FALSE),"")</f>
        <v>Fuerte</v>
      </c>
      <c r="AE48" s="108">
        <f t="shared" si="9"/>
        <v>100</v>
      </c>
      <c r="AF48" s="108" t="str">
        <f>VLOOKUP(CONCATENATE(AB48,AC48),'Listados Datos'!$S$2:$U$10,3,0)</f>
        <v>No</v>
      </c>
      <c r="AG48" s="108">
        <f t="shared" si="10"/>
        <v>100</v>
      </c>
      <c r="AH48" s="168" t="str">
        <f t="shared" si="11"/>
        <v>Fuerte</v>
      </c>
      <c r="AI48" s="96" t="s">
        <v>423</v>
      </c>
      <c r="AJ48" s="97">
        <f>IFERROR(VLOOKUP(CONCATENATE(AH48,AI48),'Listados Datos'!$X$6:$Y$7,2,0),0)</f>
        <v>2</v>
      </c>
      <c r="AK48" s="96" t="s">
        <v>423</v>
      </c>
      <c r="AL48" s="100">
        <f>IFERROR(VLOOKUP(CONCATENATE(AH48,AK48),'Listados Datos'!Z$6:$AA53,2,0),0)</f>
        <v>2</v>
      </c>
      <c r="AM48" s="99" t="s">
        <v>16</v>
      </c>
      <c r="AN48" s="64" t="s">
        <v>17</v>
      </c>
      <c r="AO48" s="75" t="str">
        <f t="shared" si="12"/>
        <v>ALTA</v>
      </c>
      <c r="AP48" s="63" t="s">
        <v>189</v>
      </c>
      <c r="AQ48" s="67" t="s">
        <v>993</v>
      </c>
      <c r="AR48" s="65" t="s">
        <v>1074</v>
      </c>
      <c r="AS48" s="66" t="s">
        <v>330</v>
      </c>
      <c r="AT48" s="66" t="s">
        <v>584</v>
      </c>
      <c r="AU48" s="81">
        <v>44088</v>
      </c>
      <c r="AV48" s="81">
        <v>44453</v>
      </c>
      <c r="AW48" s="143" t="s">
        <v>967</v>
      </c>
      <c r="AX48" s="66" t="s">
        <v>589</v>
      </c>
      <c r="AY48" s="66"/>
      <c r="AZ48" s="66"/>
      <c r="BA48" s="66"/>
      <c r="BB48" s="66"/>
      <c r="BC48" s="201"/>
      <c r="BD48" s="201"/>
      <c r="BE48" s="201"/>
      <c r="BF48" s="68"/>
      <c r="BG48" s="68"/>
      <c r="BH48" s="68"/>
      <c r="BI48" s="68"/>
      <c r="BJ48" s="68"/>
      <c r="BK48" s="68"/>
      <c r="BL48" s="68"/>
      <c r="BM48" s="68"/>
      <c r="BN48" s="68"/>
      <c r="BO48" s="68"/>
      <c r="BP48" s="68"/>
      <c r="BQ48" s="68"/>
      <c r="BR48" s="68"/>
      <c r="BS48" s="68"/>
      <c r="BT48" s="68"/>
      <c r="BU48" s="68"/>
      <c r="BV48" s="68"/>
      <c r="BW48" s="68"/>
      <c r="BX48" s="68"/>
      <c r="BY48" s="68"/>
    </row>
    <row r="49" spans="1:77" s="60" customFormat="1" ht="78" x14ac:dyDescent="0.35">
      <c r="A49" s="323"/>
      <c r="B49" s="324"/>
      <c r="C49" s="274"/>
      <c r="D49" s="277"/>
      <c r="E49" s="274"/>
      <c r="F49" s="78" t="s">
        <v>561</v>
      </c>
      <c r="G49" s="69" t="s">
        <v>975</v>
      </c>
      <c r="H49" s="69" t="s">
        <v>293</v>
      </c>
      <c r="I49" s="69" t="s">
        <v>302</v>
      </c>
      <c r="J49" s="69" t="s">
        <v>227</v>
      </c>
      <c r="K49" s="69" t="s">
        <v>647</v>
      </c>
      <c r="L49" s="69" t="s">
        <v>561</v>
      </c>
      <c r="M49" s="165" t="s">
        <v>1004</v>
      </c>
      <c r="N49" s="165" t="s">
        <v>1005</v>
      </c>
      <c r="O49" s="62" t="s">
        <v>14</v>
      </c>
      <c r="P49" s="64" t="s">
        <v>20</v>
      </c>
      <c r="Q49" s="75" t="str">
        <f t="shared" si="7"/>
        <v>MODERADA</v>
      </c>
      <c r="R49" s="61" t="s">
        <v>1016</v>
      </c>
      <c r="S49" s="98" t="s">
        <v>355</v>
      </c>
      <c r="T49" s="109" t="s">
        <v>472</v>
      </c>
      <c r="U49" s="110" t="s">
        <v>473</v>
      </c>
      <c r="V49" s="110" t="s">
        <v>474</v>
      </c>
      <c r="W49" s="110" t="s">
        <v>475</v>
      </c>
      <c r="X49" s="110" t="s">
        <v>476</v>
      </c>
      <c r="Y49" s="110" t="s">
        <v>477</v>
      </c>
      <c r="Z49" s="110" t="s">
        <v>478</v>
      </c>
      <c r="AA49" s="107">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08" t="str">
        <f t="shared" si="8"/>
        <v>Fuerte</v>
      </c>
      <c r="AC49" s="111" t="s">
        <v>17</v>
      </c>
      <c r="AD49" s="108" t="str">
        <f>IFERROR(VLOOKUP(CONCATENATE(AB49,AC49),'Listados Datos'!$S$2:$T$10,2,FALSE),"")</f>
        <v>Moderado</v>
      </c>
      <c r="AE49" s="108">
        <f t="shared" si="9"/>
        <v>50</v>
      </c>
      <c r="AF49" s="108" t="str">
        <f>VLOOKUP(CONCATENATE(AB49,AC49),'Listados Datos'!$S$2:$U$10,3,0)</f>
        <v>Sí</v>
      </c>
      <c r="AG49" s="108">
        <f t="shared" si="10"/>
        <v>50</v>
      </c>
      <c r="AH49" s="168" t="str">
        <f t="shared" si="11"/>
        <v>Moderado</v>
      </c>
      <c r="AI49" s="96" t="s">
        <v>423</v>
      </c>
      <c r="AJ49" s="97">
        <f>IFERROR(VLOOKUP(CONCATENATE(AH49,AI49),'Listados Datos'!$X$6:$Y$7,2,0),0)</f>
        <v>1</v>
      </c>
      <c r="AK49" s="96" t="s">
        <v>423</v>
      </c>
      <c r="AL49" s="100">
        <f>IFERROR(VLOOKUP(CONCATENATE(AH49,AK49),'Listados Datos'!Z$6:$AA54,2,0),0)</f>
        <v>1</v>
      </c>
      <c r="AM49" s="99" t="s">
        <v>18</v>
      </c>
      <c r="AN49" s="64" t="s">
        <v>19</v>
      </c>
      <c r="AO49" s="75" t="str">
        <f t="shared" si="12"/>
        <v>BAJA</v>
      </c>
      <c r="AP49" s="63" t="s">
        <v>189</v>
      </c>
      <c r="AQ49" s="67" t="s">
        <v>977</v>
      </c>
      <c r="AR49" s="65" t="s">
        <v>1075</v>
      </c>
      <c r="AS49" s="66" t="s">
        <v>330</v>
      </c>
      <c r="AT49" s="66" t="s">
        <v>383</v>
      </c>
      <c r="AU49" s="81">
        <v>44123</v>
      </c>
      <c r="AV49" s="81">
        <v>44127</v>
      </c>
      <c r="AW49" s="143" t="s">
        <v>968</v>
      </c>
      <c r="AX49" s="66" t="s">
        <v>590</v>
      </c>
      <c r="AY49" s="66"/>
      <c r="AZ49" s="66"/>
      <c r="BA49" s="66"/>
      <c r="BB49" s="66"/>
      <c r="BC49" s="201"/>
      <c r="BD49" s="201"/>
      <c r="BE49" s="201"/>
      <c r="BF49" s="68"/>
      <c r="BG49" s="68"/>
      <c r="BH49" s="68"/>
      <c r="BI49" s="68"/>
      <c r="BJ49" s="68"/>
      <c r="BK49" s="68"/>
      <c r="BL49" s="68"/>
      <c r="BM49" s="68"/>
      <c r="BN49" s="68"/>
      <c r="BO49" s="68"/>
      <c r="BP49" s="68"/>
      <c r="BQ49" s="68"/>
      <c r="BR49" s="68"/>
      <c r="BS49" s="68"/>
      <c r="BT49" s="68"/>
      <c r="BU49" s="68"/>
      <c r="BV49" s="68"/>
      <c r="BW49" s="68"/>
      <c r="BX49" s="68"/>
      <c r="BY49" s="68"/>
    </row>
    <row r="50" spans="1:77" s="60" customFormat="1" ht="156" x14ac:dyDescent="0.35">
      <c r="A50" s="323"/>
      <c r="B50" s="324"/>
      <c r="C50" s="274"/>
      <c r="D50" s="277"/>
      <c r="E50" s="274"/>
      <c r="F50" s="78" t="s">
        <v>562</v>
      </c>
      <c r="G50" s="69" t="s">
        <v>969</v>
      </c>
      <c r="H50" s="69" t="s">
        <v>293</v>
      </c>
      <c r="I50" s="69" t="s">
        <v>563</v>
      </c>
      <c r="J50" s="69" t="s">
        <v>564</v>
      </c>
      <c r="K50" s="69" t="s">
        <v>565</v>
      </c>
      <c r="L50" s="69" t="s">
        <v>562</v>
      </c>
      <c r="M50" s="165" t="s">
        <v>1007</v>
      </c>
      <c r="N50" s="165" t="s">
        <v>1006</v>
      </c>
      <c r="O50" s="62" t="s">
        <v>14</v>
      </c>
      <c r="P50" s="64" t="s">
        <v>118</v>
      </c>
      <c r="Q50" s="75" t="str">
        <f t="shared" si="7"/>
        <v>EXTREMA</v>
      </c>
      <c r="R50" s="61" t="s">
        <v>578</v>
      </c>
      <c r="S50" s="98" t="s">
        <v>355</v>
      </c>
      <c r="T50" s="109" t="s">
        <v>472</v>
      </c>
      <c r="U50" s="110" t="s">
        <v>473</v>
      </c>
      <c r="V50" s="110" t="s">
        <v>474</v>
      </c>
      <c r="W50" s="110" t="s">
        <v>475</v>
      </c>
      <c r="X50" s="110" t="s">
        <v>476</v>
      </c>
      <c r="Y50" s="110" t="s">
        <v>477</v>
      </c>
      <c r="Z50" s="110" t="s">
        <v>478</v>
      </c>
      <c r="AA50" s="107">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08" t="str">
        <f t="shared" si="8"/>
        <v>Fuerte</v>
      </c>
      <c r="AC50" s="111" t="s">
        <v>422</v>
      </c>
      <c r="AD50" s="108" t="str">
        <f>IFERROR(VLOOKUP(CONCATENATE(AB50,AC50),'Listados Datos'!$S$2:$T$10,2,FALSE),"")</f>
        <v>Fuerte</v>
      </c>
      <c r="AE50" s="108">
        <f t="shared" si="9"/>
        <v>100</v>
      </c>
      <c r="AF50" s="108" t="str">
        <f>VLOOKUP(CONCATENATE(AB50,AC50),'Listados Datos'!$S$2:$U$10,3,0)</f>
        <v>No</v>
      </c>
      <c r="AG50" s="108">
        <f t="shared" si="10"/>
        <v>100</v>
      </c>
      <c r="AH50" s="168" t="str">
        <f t="shared" si="11"/>
        <v>Fuerte</v>
      </c>
      <c r="AI50" s="96" t="s">
        <v>423</v>
      </c>
      <c r="AJ50" s="97">
        <f>IFERROR(VLOOKUP(CONCATENATE(AH50,AI50),'Listados Datos'!$X$6:$Y$7,2,0),0)</f>
        <v>2</v>
      </c>
      <c r="AK50" s="96" t="s">
        <v>423</v>
      </c>
      <c r="AL50" s="100">
        <f>IFERROR(VLOOKUP(CONCATENATE(AH50,AK50),'Listados Datos'!Z$6:$AA55,2,0),0)</f>
        <v>2</v>
      </c>
      <c r="AM50" s="99" t="s">
        <v>14</v>
      </c>
      <c r="AN50" s="64" t="s">
        <v>17</v>
      </c>
      <c r="AO50" s="75" t="str">
        <f t="shared" si="12"/>
        <v>ALTA</v>
      </c>
      <c r="AP50" s="63" t="s">
        <v>189</v>
      </c>
      <c r="AQ50" s="67" t="s">
        <v>978</v>
      </c>
      <c r="AR50" s="65" t="s">
        <v>1076</v>
      </c>
      <c r="AS50" s="66" t="s">
        <v>330</v>
      </c>
      <c r="AT50" s="66" t="s">
        <v>584</v>
      </c>
      <c r="AU50" s="81">
        <v>44081</v>
      </c>
      <c r="AV50" s="81">
        <v>44446</v>
      </c>
      <c r="AW50" s="143" t="s">
        <v>970</v>
      </c>
      <c r="AX50" s="66" t="s">
        <v>591</v>
      </c>
      <c r="AY50" s="66"/>
      <c r="AZ50" s="66"/>
      <c r="BA50" s="66"/>
      <c r="BB50" s="66"/>
      <c r="BC50" s="201"/>
      <c r="BD50" s="201"/>
      <c r="BE50" s="201"/>
      <c r="BF50" s="68"/>
      <c r="BG50" s="68"/>
      <c r="BH50" s="68"/>
      <c r="BI50" s="68"/>
      <c r="BJ50" s="68"/>
      <c r="BK50" s="68"/>
      <c r="BL50" s="68"/>
      <c r="BM50" s="68"/>
      <c r="BN50" s="68"/>
      <c r="BO50" s="68"/>
      <c r="BP50" s="68"/>
      <c r="BQ50" s="68"/>
      <c r="BR50" s="68"/>
      <c r="BS50" s="68"/>
      <c r="BT50" s="68"/>
      <c r="BU50" s="68"/>
      <c r="BV50" s="68"/>
      <c r="BW50" s="68"/>
      <c r="BX50" s="68"/>
      <c r="BY50" s="68"/>
    </row>
    <row r="51" spans="1:77" s="60" customFormat="1" ht="93" x14ac:dyDescent="0.35">
      <c r="A51" s="323">
        <v>8</v>
      </c>
      <c r="B51" s="324" t="s">
        <v>287</v>
      </c>
      <c r="C51" s="325" t="s">
        <v>317</v>
      </c>
      <c r="D51" s="277" t="s">
        <v>998</v>
      </c>
      <c r="E51" s="325" t="s">
        <v>328</v>
      </c>
      <c r="F51" s="78" t="s">
        <v>336</v>
      </c>
      <c r="G51" s="69" t="s">
        <v>868</v>
      </c>
      <c r="H51" s="69" t="s">
        <v>291</v>
      </c>
      <c r="I51" s="69" t="s">
        <v>299</v>
      </c>
      <c r="J51" s="69"/>
      <c r="K51" s="69"/>
      <c r="L51" s="69"/>
      <c r="M51" s="165" t="s">
        <v>1008</v>
      </c>
      <c r="N51" s="165" t="s">
        <v>768</v>
      </c>
      <c r="O51" s="62" t="s">
        <v>353</v>
      </c>
      <c r="P51" s="64" t="s">
        <v>19</v>
      </c>
      <c r="Q51" s="75" t="str">
        <f t="shared" si="7"/>
        <v>BAJA</v>
      </c>
      <c r="R51" s="61" t="s">
        <v>1017</v>
      </c>
      <c r="S51" s="98" t="s">
        <v>355</v>
      </c>
      <c r="T51" s="109" t="s">
        <v>472</v>
      </c>
      <c r="U51" s="110" t="s">
        <v>473</v>
      </c>
      <c r="V51" s="110" t="s">
        <v>474</v>
      </c>
      <c r="W51" s="110" t="s">
        <v>475</v>
      </c>
      <c r="X51" s="110" t="s">
        <v>476</v>
      </c>
      <c r="Y51" s="110" t="s">
        <v>477</v>
      </c>
      <c r="Z51" s="110" t="s">
        <v>478</v>
      </c>
      <c r="AA51" s="107">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08" t="str">
        <f t="shared" si="8"/>
        <v>Fuerte</v>
      </c>
      <c r="AC51" s="111" t="s">
        <v>422</v>
      </c>
      <c r="AD51" s="108" t="str">
        <f>IFERROR(VLOOKUP(CONCATENATE(AB51,AC51),'Listados Datos'!$S$2:$T$10,2,FALSE),"")</f>
        <v>Fuerte</v>
      </c>
      <c r="AE51" s="108">
        <f t="shared" si="9"/>
        <v>100</v>
      </c>
      <c r="AF51" s="108" t="str">
        <f>VLOOKUP(CONCATENATE(AB51,AC51),'Listados Datos'!$S$2:$U$10,3,0)</f>
        <v>No</v>
      </c>
      <c r="AG51" s="108">
        <f t="shared" si="10"/>
        <v>100</v>
      </c>
      <c r="AH51" s="168" t="str">
        <f t="shared" si="11"/>
        <v>Fuerte</v>
      </c>
      <c r="AI51" s="96" t="s">
        <v>423</v>
      </c>
      <c r="AJ51" s="97">
        <f>IFERROR(VLOOKUP(CONCATENATE(AH51,AI51),'Listados Datos'!$X$6:$Y$7,2,0),0)</f>
        <v>2</v>
      </c>
      <c r="AK51" s="96" t="s">
        <v>425</v>
      </c>
      <c r="AL51" s="100">
        <f>IFERROR(VLOOKUP(CONCATENATE(AH51,AK51),'Listados Datos'!Z$6:$AA56,2,0),0)</f>
        <v>1</v>
      </c>
      <c r="AM51" s="99" t="s">
        <v>233</v>
      </c>
      <c r="AN51" s="64" t="s">
        <v>20</v>
      </c>
      <c r="AO51" s="75" t="str">
        <f t="shared" si="12"/>
        <v>BAJA</v>
      </c>
      <c r="AP51" s="63" t="s">
        <v>236</v>
      </c>
      <c r="AQ51" s="67" t="s">
        <v>929</v>
      </c>
      <c r="AR51" s="65" t="s">
        <v>1077</v>
      </c>
      <c r="AS51" s="66" t="s">
        <v>328</v>
      </c>
      <c r="AT51" s="66" t="s">
        <v>521</v>
      </c>
      <c r="AU51" s="81">
        <v>44075</v>
      </c>
      <c r="AV51" s="81">
        <v>44196</v>
      </c>
      <c r="AW51" s="143" t="s">
        <v>356</v>
      </c>
      <c r="AX51" s="66" t="s">
        <v>769</v>
      </c>
      <c r="AY51" s="66"/>
      <c r="AZ51" s="66"/>
      <c r="BA51" s="66"/>
      <c r="BB51" s="66"/>
      <c r="BC51" s="201"/>
      <c r="BD51" s="201"/>
      <c r="BE51" s="201"/>
      <c r="BF51" s="68"/>
      <c r="BG51" s="68"/>
      <c r="BH51" s="68"/>
      <c r="BI51" s="68"/>
      <c r="BJ51" s="68"/>
      <c r="BK51" s="68"/>
      <c r="BL51" s="68"/>
      <c r="BM51" s="68"/>
      <c r="BN51" s="68"/>
      <c r="BO51" s="68"/>
      <c r="BP51" s="68"/>
      <c r="BQ51" s="68"/>
      <c r="BR51" s="68"/>
      <c r="BS51" s="68"/>
      <c r="BT51" s="68"/>
      <c r="BU51" s="68"/>
      <c r="BV51" s="68"/>
      <c r="BW51" s="68"/>
      <c r="BX51" s="68"/>
      <c r="BY51" s="68"/>
    </row>
    <row r="52" spans="1:77" s="60" customFormat="1" ht="91" x14ac:dyDescent="0.35">
      <c r="A52" s="323"/>
      <c r="B52" s="324"/>
      <c r="C52" s="325"/>
      <c r="D52" s="277"/>
      <c r="E52" s="325"/>
      <c r="F52" s="78" t="s">
        <v>337</v>
      </c>
      <c r="G52" s="69" t="s">
        <v>770</v>
      </c>
      <c r="H52" s="69" t="s">
        <v>291</v>
      </c>
      <c r="I52" s="69" t="s">
        <v>296</v>
      </c>
      <c r="J52" s="69"/>
      <c r="K52" s="69"/>
      <c r="L52" s="69"/>
      <c r="M52" s="165" t="s">
        <v>771</v>
      </c>
      <c r="N52" s="165" t="s">
        <v>772</v>
      </c>
      <c r="O52" s="62" t="s">
        <v>353</v>
      </c>
      <c r="P52" s="64" t="s">
        <v>15</v>
      </c>
      <c r="Q52" s="75" t="str">
        <f t="shared" si="7"/>
        <v>ALTA</v>
      </c>
      <c r="R52" s="61" t="s">
        <v>1018</v>
      </c>
      <c r="S52" s="98" t="s">
        <v>355</v>
      </c>
      <c r="T52" s="109" t="s">
        <v>472</v>
      </c>
      <c r="U52" s="110" t="s">
        <v>473</v>
      </c>
      <c r="V52" s="110" t="s">
        <v>474</v>
      </c>
      <c r="W52" s="110" t="s">
        <v>475</v>
      </c>
      <c r="X52" s="110" t="s">
        <v>476</v>
      </c>
      <c r="Y52" s="110" t="s">
        <v>477</v>
      </c>
      <c r="Z52" s="110" t="s">
        <v>478</v>
      </c>
      <c r="AA52" s="107">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08" t="str">
        <f t="shared" si="8"/>
        <v>Fuerte</v>
      </c>
      <c r="AC52" s="111" t="s">
        <v>422</v>
      </c>
      <c r="AD52" s="108" t="str">
        <f>IFERROR(VLOOKUP(CONCATENATE(AB52,AC52),'Listados Datos'!$S$2:$T$10,2,FALSE),"")</f>
        <v>Fuerte</v>
      </c>
      <c r="AE52" s="108">
        <f t="shared" si="9"/>
        <v>100</v>
      </c>
      <c r="AF52" s="108" t="str">
        <f>VLOOKUP(CONCATENATE(AB52,AC52),'Listados Datos'!$S$2:$U$10,3,0)</f>
        <v>No</v>
      </c>
      <c r="AG52" s="108">
        <f t="shared" si="10"/>
        <v>100</v>
      </c>
      <c r="AH52" s="168" t="str">
        <f t="shared" si="11"/>
        <v>Fuerte</v>
      </c>
      <c r="AI52" s="96" t="s">
        <v>423</v>
      </c>
      <c r="AJ52" s="97">
        <f>IFERROR(VLOOKUP(CONCATENATE(AH52,AI52),'Listados Datos'!$X$6:$Y$7,2,0),0)</f>
        <v>2</v>
      </c>
      <c r="AK52" s="96" t="s">
        <v>423</v>
      </c>
      <c r="AL52" s="100">
        <f>IFERROR(VLOOKUP(CONCATENATE(AH52,AK52),'Listados Datos'!Z$6:$AA57,2,0),0)</f>
        <v>2</v>
      </c>
      <c r="AM52" s="99" t="s">
        <v>233</v>
      </c>
      <c r="AN52" s="64" t="s">
        <v>19</v>
      </c>
      <c r="AO52" s="75" t="str">
        <f t="shared" si="12"/>
        <v>BAJA</v>
      </c>
      <c r="AP52" s="63" t="s">
        <v>236</v>
      </c>
      <c r="AQ52" s="67" t="s">
        <v>930</v>
      </c>
      <c r="AR52" s="65" t="s">
        <v>1078</v>
      </c>
      <c r="AS52" s="66" t="s">
        <v>328</v>
      </c>
      <c r="AT52" s="66" t="s">
        <v>521</v>
      </c>
      <c r="AU52" s="81">
        <v>44075</v>
      </c>
      <c r="AV52" s="81">
        <v>44196</v>
      </c>
      <c r="AW52" s="143" t="s">
        <v>773</v>
      </c>
      <c r="AX52" s="66" t="s">
        <v>774</v>
      </c>
      <c r="AY52" s="66"/>
      <c r="AZ52" s="66"/>
      <c r="BA52" s="66"/>
      <c r="BB52" s="66"/>
      <c r="BC52" s="201"/>
      <c r="BD52" s="201"/>
      <c r="BE52" s="201"/>
      <c r="BF52" s="68"/>
      <c r="BG52" s="68"/>
      <c r="BH52" s="68"/>
      <c r="BI52" s="68"/>
      <c r="BJ52" s="68"/>
      <c r="BK52" s="68"/>
      <c r="BL52" s="68"/>
      <c r="BM52" s="68"/>
      <c r="BN52" s="68"/>
      <c r="BO52" s="68"/>
      <c r="BP52" s="68"/>
      <c r="BQ52" s="68"/>
      <c r="BR52" s="68"/>
      <c r="BS52" s="68"/>
      <c r="BT52" s="68"/>
      <c r="BU52" s="68"/>
      <c r="BV52" s="68"/>
      <c r="BW52" s="68"/>
      <c r="BX52" s="68"/>
      <c r="BY52" s="68"/>
    </row>
    <row r="53" spans="1:77" s="60" customFormat="1" ht="108.5" x14ac:dyDescent="0.35">
      <c r="A53" s="323"/>
      <c r="B53" s="324"/>
      <c r="C53" s="325"/>
      <c r="D53" s="277"/>
      <c r="E53" s="325"/>
      <c r="F53" s="78" t="s">
        <v>338</v>
      </c>
      <c r="G53" s="69" t="s">
        <v>869</v>
      </c>
      <c r="H53" s="69" t="s">
        <v>291</v>
      </c>
      <c r="I53" s="69" t="s">
        <v>299</v>
      </c>
      <c r="J53" s="69"/>
      <c r="K53" s="69"/>
      <c r="L53" s="69"/>
      <c r="M53" s="165" t="s">
        <v>775</v>
      </c>
      <c r="N53" s="165" t="s">
        <v>776</v>
      </c>
      <c r="O53" s="62" t="s">
        <v>16</v>
      </c>
      <c r="P53" s="64" t="s">
        <v>19</v>
      </c>
      <c r="Q53" s="75" t="str">
        <f t="shared" si="7"/>
        <v>MODERADA</v>
      </c>
      <c r="R53" s="61" t="s">
        <v>1020</v>
      </c>
      <c r="S53" s="98" t="s">
        <v>355</v>
      </c>
      <c r="T53" s="109" t="s">
        <v>472</v>
      </c>
      <c r="U53" s="110" t="s">
        <v>473</v>
      </c>
      <c r="V53" s="110" t="s">
        <v>474</v>
      </c>
      <c r="W53" s="110" t="s">
        <v>475</v>
      </c>
      <c r="X53" s="110" t="s">
        <v>476</v>
      </c>
      <c r="Y53" s="110" t="s">
        <v>477</v>
      </c>
      <c r="Z53" s="110" t="s">
        <v>478</v>
      </c>
      <c r="AA53" s="107">
        <f>SUM(IF(T53='Evaluación Diseño Control'!$C$2,15,0)+IF(U53='Evaluación Diseño Control'!$C$3,15)+IF(V53='Evaluación Diseño Control'!$C$4,15)+IF(W53='Evaluación Diseño Control'!$C$5,15,IF(W53='Evaluación Diseño Control'!$D$5,10))+IF(X53='Evaluación Diseño Control'!$C$6,15)+IF(Y53='Evaluación Diseño Control'!$C$7,15)+IF(Z53='Evaluación Diseño Control'!$C$8,10,IF(Z53='Evaluación Diseño Control'!$D$8,5)))</f>
        <v>100</v>
      </c>
      <c r="AB53" s="108" t="str">
        <f t="shared" si="8"/>
        <v>Fuerte</v>
      </c>
      <c r="AC53" s="111" t="s">
        <v>422</v>
      </c>
      <c r="AD53" s="108" t="str">
        <f>IFERROR(VLOOKUP(CONCATENATE(AB53,AC53),'Listados Datos'!$S$2:$T$10,2,FALSE),"")</f>
        <v>Fuerte</v>
      </c>
      <c r="AE53" s="108">
        <f t="shared" si="9"/>
        <v>100</v>
      </c>
      <c r="AF53" s="108" t="str">
        <f>VLOOKUP(CONCATENATE(AB53,AC53),'Listados Datos'!$S$2:$U$10,3,0)</f>
        <v>No</v>
      </c>
      <c r="AG53" s="108">
        <f t="shared" si="10"/>
        <v>100</v>
      </c>
      <c r="AH53" s="168" t="str">
        <f t="shared" si="11"/>
        <v>Fuerte</v>
      </c>
      <c r="AI53" s="96" t="s">
        <v>423</v>
      </c>
      <c r="AJ53" s="97">
        <f>IFERROR(VLOOKUP(CONCATENATE(AH53,AI53),'Listados Datos'!$X$6:$Y$7,2,0),0)</f>
        <v>2</v>
      </c>
      <c r="AK53" s="96" t="s">
        <v>423</v>
      </c>
      <c r="AL53" s="100">
        <f>IFERROR(VLOOKUP(CONCATENATE(AH53,AK53),'Listados Datos'!Z$6:$AA58,2,0),0)</f>
        <v>2</v>
      </c>
      <c r="AM53" s="99" t="s">
        <v>233</v>
      </c>
      <c r="AN53" s="64" t="s">
        <v>20</v>
      </c>
      <c r="AO53" s="75" t="str">
        <f t="shared" si="12"/>
        <v>BAJA</v>
      </c>
      <c r="AP53" s="63" t="s">
        <v>236</v>
      </c>
      <c r="AQ53" s="67" t="s">
        <v>931</v>
      </c>
      <c r="AR53" s="65" t="s">
        <v>1079</v>
      </c>
      <c r="AS53" s="66" t="s">
        <v>328</v>
      </c>
      <c r="AT53" s="66" t="s">
        <v>521</v>
      </c>
      <c r="AU53" s="81">
        <v>44075</v>
      </c>
      <c r="AV53" s="81">
        <v>44196</v>
      </c>
      <c r="AW53" s="143" t="s">
        <v>777</v>
      </c>
      <c r="AX53" s="66" t="s">
        <v>870</v>
      </c>
      <c r="AY53" s="66"/>
      <c r="AZ53" s="66"/>
      <c r="BA53" s="66"/>
      <c r="BB53" s="66"/>
      <c r="BC53" s="201"/>
      <c r="BD53" s="201"/>
      <c r="BE53" s="201"/>
      <c r="BF53" s="68"/>
      <c r="BG53" s="68"/>
      <c r="BH53" s="68"/>
      <c r="BI53" s="68"/>
      <c r="BJ53" s="68"/>
      <c r="BK53" s="68"/>
      <c r="BL53" s="68"/>
      <c r="BM53" s="68"/>
      <c r="BN53" s="68"/>
      <c r="BO53" s="68"/>
      <c r="BP53" s="68"/>
      <c r="BQ53" s="68"/>
      <c r="BR53" s="68"/>
      <c r="BS53" s="68"/>
      <c r="BT53" s="68"/>
      <c r="BU53" s="68"/>
      <c r="BV53" s="68"/>
      <c r="BW53" s="68"/>
      <c r="BX53" s="68"/>
      <c r="BY53" s="68"/>
    </row>
    <row r="54" spans="1:77" s="60" customFormat="1" ht="91" x14ac:dyDescent="0.35">
      <c r="A54" s="323"/>
      <c r="B54" s="324"/>
      <c r="C54" s="325"/>
      <c r="D54" s="277"/>
      <c r="E54" s="325"/>
      <c r="F54" s="78" t="s">
        <v>339</v>
      </c>
      <c r="G54" s="69" t="s">
        <v>778</v>
      </c>
      <c r="H54" s="69" t="s">
        <v>291</v>
      </c>
      <c r="I54" s="69" t="s">
        <v>296</v>
      </c>
      <c r="J54" s="69"/>
      <c r="K54" s="69"/>
      <c r="L54" s="69"/>
      <c r="M54" s="165" t="s">
        <v>779</v>
      </c>
      <c r="N54" s="165" t="s">
        <v>780</v>
      </c>
      <c r="O54" s="62" t="s">
        <v>16</v>
      </c>
      <c r="P54" s="64" t="s">
        <v>19</v>
      </c>
      <c r="Q54" s="75" t="str">
        <f t="shared" si="7"/>
        <v>MODERADA</v>
      </c>
      <c r="R54" s="61" t="s">
        <v>1019</v>
      </c>
      <c r="S54" s="98" t="s">
        <v>355</v>
      </c>
      <c r="T54" s="109" t="s">
        <v>472</v>
      </c>
      <c r="U54" s="110" t="s">
        <v>473</v>
      </c>
      <c r="V54" s="110" t="s">
        <v>474</v>
      </c>
      <c r="W54" s="110" t="s">
        <v>475</v>
      </c>
      <c r="X54" s="110" t="s">
        <v>476</v>
      </c>
      <c r="Y54" s="110" t="s">
        <v>477</v>
      </c>
      <c r="Z54" s="110" t="s">
        <v>478</v>
      </c>
      <c r="AA54" s="107">
        <f>SUM(IF(T54='Evaluación Diseño Control'!$C$2,15,0)+IF(U54='Evaluación Diseño Control'!$C$3,15)+IF(V54='Evaluación Diseño Control'!$C$4,15)+IF(W54='Evaluación Diseño Control'!$C$5,15,IF(W54='Evaluación Diseño Control'!$D$5,10))+IF(X54='Evaluación Diseño Control'!$C$6,15)+IF(Y54='Evaluación Diseño Control'!$C$7,15)+IF(Z54='Evaluación Diseño Control'!$C$8,10,IF(Z54='Evaluación Diseño Control'!$D$8,5)))</f>
        <v>100</v>
      </c>
      <c r="AB54" s="108" t="str">
        <f t="shared" si="8"/>
        <v>Fuerte</v>
      </c>
      <c r="AC54" s="111" t="s">
        <v>422</v>
      </c>
      <c r="AD54" s="108" t="str">
        <f>IFERROR(VLOOKUP(CONCATENATE(AB54,AC54),'Listados Datos'!$S$2:$T$10,2,FALSE),"")</f>
        <v>Fuerte</v>
      </c>
      <c r="AE54" s="108">
        <f t="shared" si="9"/>
        <v>100</v>
      </c>
      <c r="AF54" s="108" t="str">
        <f>VLOOKUP(CONCATENATE(AB54,AC54),'Listados Datos'!$S$2:$U$10,3,0)</f>
        <v>No</v>
      </c>
      <c r="AG54" s="108">
        <f t="shared" si="10"/>
        <v>100</v>
      </c>
      <c r="AH54" s="168" t="str">
        <f t="shared" si="11"/>
        <v>Fuerte</v>
      </c>
      <c r="AI54" s="96" t="s">
        <v>423</v>
      </c>
      <c r="AJ54" s="97">
        <f>IFERROR(VLOOKUP(CONCATENATE(AH54,AI54),'Listados Datos'!$X$6:$Y$7,2,0),0)</f>
        <v>2</v>
      </c>
      <c r="AK54" s="96" t="s">
        <v>423</v>
      </c>
      <c r="AL54" s="100">
        <f>IFERROR(VLOOKUP(CONCATENATE(AH54,AK54),'Listados Datos'!Z$6:$AA59,2,0),0)</f>
        <v>2</v>
      </c>
      <c r="AM54" s="99" t="s">
        <v>233</v>
      </c>
      <c r="AN54" s="64" t="s">
        <v>20</v>
      </c>
      <c r="AO54" s="75" t="str">
        <f t="shared" si="12"/>
        <v>BAJA</v>
      </c>
      <c r="AP54" s="63" t="s">
        <v>236</v>
      </c>
      <c r="AQ54" s="67" t="s">
        <v>932</v>
      </c>
      <c r="AR54" s="65" t="s">
        <v>1080</v>
      </c>
      <c r="AS54" s="66" t="s">
        <v>328</v>
      </c>
      <c r="AT54" s="66" t="s">
        <v>521</v>
      </c>
      <c r="AU54" s="81">
        <v>44075</v>
      </c>
      <c r="AV54" s="81">
        <v>44196</v>
      </c>
      <c r="AW54" s="143" t="s">
        <v>357</v>
      </c>
      <c r="AX54" s="66" t="s">
        <v>781</v>
      </c>
      <c r="AY54" s="66"/>
      <c r="AZ54" s="66"/>
      <c r="BA54" s="66"/>
      <c r="BB54" s="66"/>
      <c r="BC54" s="201"/>
      <c r="BD54" s="201"/>
      <c r="BE54" s="201"/>
      <c r="BF54" s="68"/>
      <c r="BG54" s="68"/>
      <c r="BH54" s="68"/>
      <c r="BI54" s="68"/>
      <c r="BJ54" s="68"/>
      <c r="BK54" s="68"/>
      <c r="BL54" s="68"/>
      <c r="BM54" s="68"/>
      <c r="BN54" s="68"/>
      <c r="BO54" s="68"/>
      <c r="BP54" s="68"/>
      <c r="BQ54" s="68"/>
      <c r="BR54" s="68"/>
      <c r="BS54" s="68"/>
      <c r="BT54" s="68"/>
      <c r="BU54" s="68"/>
      <c r="BV54" s="68"/>
      <c r="BW54" s="68"/>
      <c r="BX54" s="68"/>
      <c r="BY54" s="68"/>
    </row>
    <row r="55" spans="1:77" s="60" customFormat="1" ht="91" x14ac:dyDescent="0.35">
      <c r="A55" s="323"/>
      <c r="B55" s="324"/>
      <c r="C55" s="325"/>
      <c r="D55" s="277"/>
      <c r="E55" s="325"/>
      <c r="F55" s="78" t="s">
        <v>782</v>
      </c>
      <c r="G55" s="69" t="s">
        <v>783</v>
      </c>
      <c r="H55" s="69" t="s">
        <v>291</v>
      </c>
      <c r="I55" s="69" t="s">
        <v>299</v>
      </c>
      <c r="J55" s="69"/>
      <c r="K55" s="69"/>
      <c r="L55" s="69"/>
      <c r="M55" s="165" t="s">
        <v>784</v>
      </c>
      <c r="N55" s="165" t="s">
        <v>785</v>
      </c>
      <c r="O55" s="62" t="s">
        <v>16</v>
      </c>
      <c r="P55" s="64" t="s">
        <v>19</v>
      </c>
      <c r="Q55" s="75" t="str">
        <f t="shared" si="7"/>
        <v>MODERADA</v>
      </c>
      <c r="R55" s="61" t="s">
        <v>1020</v>
      </c>
      <c r="S55" s="98" t="s">
        <v>355</v>
      </c>
      <c r="T55" s="109" t="s">
        <v>472</v>
      </c>
      <c r="U55" s="110" t="s">
        <v>473</v>
      </c>
      <c r="V55" s="110" t="s">
        <v>474</v>
      </c>
      <c r="W55" s="110" t="s">
        <v>475</v>
      </c>
      <c r="X55" s="110" t="s">
        <v>476</v>
      </c>
      <c r="Y55" s="110" t="s">
        <v>477</v>
      </c>
      <c r="Z55" s="110" t="s">
        <v>478</v>
      </c>
      <c r="AA55" s="107">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08" t="str">
        <f t="shared" si="8"/>
        <v>Fuerte</v>
      </c>
      <c r="AC55" s="111" t="s">
        <v>422</v>
      </c>
      <c r="AD55" s="108" t="str">
        <f>IFERROR(VLOOKUP(CONCATENATE(AB55,AC55),'Listados Datos'!$S$2:$T$10,2,FALSE),"")</f>
        <v>Fuerte</v>
      </c>
      <c r="AE55" s="108">
        <f t="shared" si="9"/>
        <v>100</v>
      </c>
      <c r="AF55" s="108" t="str">
        <f>VLOOKUP(CONCATENATE(AB55,AC55),'Listados Datos'!$S$2:$U$10,3,0)</f>
        <v>No</v>
      </c>
      <c r="AG55" s="108">
        <f t="shared" si="10"/>
        <v>100</v>
      </c>
      <c r="AH55" s="168" t="str">
        <f t="shared" si="11"/>
        <v>Fuerte</v>
      </c>
      <c r="AI55" s="96" t="s">
        <v>423</v>
      </c>
      <c r="AJ55" s="97">
        <f>IFERROR(VLOOKUP(CONCATENATE(AH55,AI55),'Listados Datos'!$X$6:$Y$7,2,0),0)</f>
        <v>2</v>
      </c>
      <c r="AK55" s="96" t="s">
        <v>423</v>
      </c>
      <c r="AL55" s="100">
        <f>IFERROR(VLOOKUP(CONCATENATE(AH55,AK55),'Listados Datos'!Z$6:$AA60,2,0),0)</f>
        <v>2</v>
      </c>
      <c r="AM55" s="99" t="s">
        <v>233</v>
      </c>
      <c r="AN55" s="64" t="s">
        <v>20</v>
      </c>
      <c r="AO55" s="75" t="str">
        <f t="shared" si="12"/>
        <v>BAJA</v>
      </c>
      <c r="AP55" s="63" t="s">
        <v>236</v>
      </c>
      <c r="AQ55" s="67" t="s">
        <v>933</v>
      </c>
      <c r="AR55" s="65" t="s">
        <v>1081</v>
      </c>
      <c r="AS55" s="66" t="s">
        <v>328</v>
      </c>
      <c r="AT55" s="66" t="s">
        <v>521</v>
      </c>
      <c r="AU55" s="81">
        <v>44075</v>
      </c>
      <c r="AV55" s="81">
        <v>44196</v>
      </c>
      <c r="AW55" s="143" t="s">
        <v>786</v>
      </c>
      <c r="AX55" s="66" t="s">
        <v>787</v>
      </c>
      <c r="AY55" s="66"/>
      <c r="AZ55" s="66"/>
      <c r="BA55" s="66"/>
      <c r="BB55" s="66"/>
      <c r="BC55" s="201"/>
      <c r="BD55" s="201"/>
      <c r="BE55" s="201"/>
      <c r="BF55" s="68"/>
      <c r="BG55" s="68"/>
      <c r="BH55" s="68"/>
      <c r="BI55" s="68"/>
      <c r="BJ55" s="68"/>
      <c r="BK55" s="68"/>
      <c r="BL55" s="68"/>
      <c r="BM55" s="68"/>
      <c r="BN55" s="68"/>
      <c r="BO55" s="68"/>
      <c r="BP55" s="68"/>
      <c r="BQ55" s="68"/>
      <c r="BR55" s="68"/>
      <c r="BS55" s="68"/>
      <c r="BT55" s="68"/>
      <c r="BU55" s="68"/>
      <c r="BV55" s="68"/>
      <c r="BW55" s="68"/>
      <c r="BX55" s="68"/>
      <c r="BY55" s="68"/>
    </row>
    <row r="56" spans="1:77" s="60" customFormat="1" ht="91" x14ac:dyDescent="0.35">
      <c r="A56" s="323"/>
      <c r="B56" s="324"/>
      <c r="C56" s="325"/>
      <c r="D56" s="277"/>
      <c r="E56" s="325"/>
      <c r="F56" s="78" t="s">
        <v>340</v>
      </c>
      <c r="G56" s="69" t="s">
        <v>788</v>
      </c>
      <c r="H56" s="69" t="s">
        <v>291</v>
      </c>
      <c r="I56" s="69" t="s">
        <v>299</v>
      </c>
      <c r="J56" s="69"/>
      <c r="K56" s="69"/>
      <c r="L56" s="69"/>
      <c r="M56" s="165" t="s">
        <v>789</v>
      </c>
      <c r="N56" s="165" t="s">
        <v>790</v>
      </c>
      <c r="O56" s="62" t="s">
        <v>16</v>
      </c>
      <c r="P56" s="64" t="s">
        <v>19</v>
      </c>
      <c r="Q56" s="75" t="str">
        <f t="shared" si="7"/>
        <v>MODERADA</v>
      </c>
      <c r="R56" s="61" t="s">
        <v>1021</v>
      </c>
      <c r="S56" s="98" t="s">
        <v>355</v>
      </c>
      <c r="T56" s="109" t="s">
        <v>472</v>
      </c>
      <c r="U56" s="110" t="s">
        <v>473</v>
      </c>
      <c r="V56" s="110" t="s">
        <v>474</v>
      </c>
      <c r="W56" s="110" t="s">
        <v>475</v>
      </c>
      <c r="X56" s="110" t="s">
        <v>476</v>
      </c>
      <c r="Y56" s="110" t="s">
        <v>477</v>
      </c>
      <c r="Z56" s="110" t="s">
        <v>478</v>
      </c>
      <c r="AA56" s="107">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08" t="str">
        <f t="shared" si="8"/>
        <v>Fuerte</v>
      </c>
      <c r="AC56" s="111" t="s">
        <v>422</v>
      </c>
      <c r="AD56" s="108" t="str">
        <f>IFERROR(VLOOKUP(CONCATENATE(AB56,AC56),'Listados Datos'!$S$2:$T$10,2,FALSE),"")</f>
        <v>Fuerte</v>
      </c>
      <c r="AE56" s="108">
        <f t="shared" si="9"/>
        <v>100</v>
      </c>
      <c r="AF56" s="108" t="str">
        <f>VLOOKUP(CONCATENATE(AB56,AC56),'Listados Datos'!$S$2:$U$10,3,0)</f>
        <v>No</v>
      </c>
      <c r="AG56" s="108">
        <f t="shared" si="10"/>
        <v>100</v>
      </c>
      <c r="AH56" s="168" t="str">
        <f t="shared" si="11"/>
        <v>Fuerte</v>
      </c>
      <c r="AI56" s="96" t="s">
        <v>423</v>
      </c>
      <c r="AJ56" s="97">
        <f>IFERROR(VLOOKUP(CONCATENATE(AH56,AI56),'Listados Datos'!$X$6:$Y$7,2,0),0)</f>
        <v>2</v>
      </c>
      <c r="AK56" s="96" t="s">
        <v>423</v>
      </c>
      <c r="AL56" s="100">
        <f>IFERROR(VLOOKUP(CONCATENATE(AH56,AK56),'Listados Datos'!Z$6:$AA61,2,0),0)</f>
        <v>2</v>
      </c>
      <c r="AM56" s="99" t="s">
        <v>233</v>
      </c>
      <c r="AN56" s="64" t="s">
        <v>20</v>
      </c>
      <c r="AO56" s="75" t="str">
        <f t="shared" si="12"/>
        <v>BAJA</v>
      </c>
      <c r="AP56" s="63" t="s">
        <v>236</v>
      </c>
      <c r="AQ56" s="67" t="s">
        <v>934</v>
      </c>
      <c r="AR56" s="65" t="s">
        <v>1082</v>
      </c>
      <c r="AS56" s="66" t="s">
        <v>328</v>
      </c>
      <c r="AT56" s="66" t="s">
        <v>521</v>
      </c>
      <c r="AU56" s="81">
        <v>44075</v>
      </c>
      <c r="AV56" s="81">
        <v>44196</v>
      </c>
      <c r="AW56" s="143" t="s">
        <v>791</v>
      </c>
      <c r="AX56" s="66" t="s">
        <v>870</v>
      </c>
      <c r="AY56" s="66"/>
      <c r="AZ56" s="66"/>
      <c r="BA56" s="66"/>
      <c r="BB56" s="66"/>
      <c r="BC56" s="201"/>
      <c r="BD56" s="201"/>
      <c r="BE56" s="201"/>
      <c r="BF56" s="68"/>
      <c r="BG56" s="68"/>
      <c r="BH56" s="68"/>
      <c r="BI56" s="68"/>
      <c r="BJ56" s="68"/>
      <c r="BK56" s="68"/>
      <c r="BL56" s="68"/>
      <c r="BM56" s="68"/>
      <c r="BN56" s="68"/>
      <c r="BO56" s="68"/>
      <c r="BP56" s="68"/>
      <c r="BQ56" s="68"/>
      <c r="BR56" s="68"/>
      <c r="BS56" s="68"/>
      <c r="BT56" s="68"/>
      <c r="BU56" s="68"/>
      <c r="BV56" s="68"/>
      <c r="BW56" s="68"/>
      <c r="BX56" s="68"/>
      <c r="BY56" s="68"/>
    </row>
    <row r="57" spans="1:77" s="60" customFormat="1" ht="78" x14ac:dyDescent="0.35">
      <c r="A57" s="323"/>
      <c r="B57" s="324"/>
      <c r="C57" s="325"/>
      <c r="D57" s="277"/>
      <c r="E57" s="325"/>
      <c r="F57" s="78" t="s">
        <v>341</v>
      </c>
      <c r="G57" s="69" t="s">
        <v>792</v>
      </c>
      <c r="H57" s="69" t="s">
        <v>291</v>
      </c>
      <c r="I57" s="69" t="s">
        <v>299</v>
      </c>
      <c r="J57" s="69"/>
      <c r="K57" s="69"/>
      <c r="L57" s="69"/>
      <c r="M57" s="165" t="s">
        <v>793</v>
      </c>
      <c r="N57" s="165" t="s">
        <v>794</v>
      </c>
      <c r="O57" s="62" t="s">
        <v>18</v>
      </c>
      <c r="P57" s="64" t="s">
        <v>17</v>
      </c>
      <c r="Q57" s="75" t="str">
        <f t="shared" si="7"/>
        <v>MODERADA</v>
      </c>
      <c r="R57" s="61" t="s">
        <v>1022</v>
      </c>
      <c r="S57" s="98" t="s">
        <v>355</v>
      </c>
      <c r="T57" s="109" t="s">
        <v>472</v>
      </c>
      <c r="U57" s="110" t="s">
        <v>473</v>
      </c>
      <c r="V57" s="110" t="s">
        <v>474</v>
      </c>
      <c r="W57" s="110" t="s">
        <v>475</v>
      </c>
      <c r="X57" s="110" t="s">
        <v>476</v>
      </c>
      <c r="Y57" s="110" t="s">
        <v>477</v>
      </c>
      <c r="Z57" s="110" t="s">
        <v>478</v>
      </c>
      <c r="AA57" s="107">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08" t="str">
        <f t="shared" si="8"/>
        <v>Fuerte</v>
      </c>
      <c r="AC57" s="111" t="s">
        <v>422</v>
      </c>
      <c r="AD57" s="108" t="str">
        <f>IFERROR(VLOOKUP(CONCATENATE(AB57,AC57),'Listados Datos'!$S$2:$T$10,2,FALSE),"")</f>
        <v>Fuerte</v>
      </c>
      <c r="AE57" s="108">
        <f t="shared" si="9"/>
        <v>100</v>
      </c>
      <c r="AF57" s="108" t="str">
        <f>VLOOKUP(CONCATENATE(AB57,AC57),'Listados Datos'!$S$2:$U$10,3,0)</f>
        <v>No</v>
      </c>
      <c r="AG57" s="108">
        <f t="shared" si="10"/>
        <v>100</v>
      </c>
      <c r="AH57" s="168" t="str">
        <f t="shared" si="11"/>
        <v>Fuerte</v>
      </c>
      <c r="AI57" s="96" t="s">
        <v>423</v>
      </c>
      <c r="AJ57" s="97">
        <f>IFERROR(VLOOKUP(CONCATENATE(AH57,AI57),'Listados Datos'!$X$6:$Y$7,2,0),0)</f>
        <v>2</v>
      </c>
      <c r="AK57" s="96" t="s">
        <v>423</v>
      </c>
      <c r="AL57" s="100">
        <f>IFERROR(VLOOKUP(CONCATENATE(AH57,AK57),'Listados Datos'!Z$6:$AA62,2,0),0)</f>
        <v>2</v>
      </c>
      <c r="AM57" s="99" t="s">
        <v>353</v>
      </c>
      <c r="AN57" s="64" t="s">
        <v>20</v>
      </c>
      <c r="AO57" s="75" t="str">
        <f t="shared" si="12"/>
        <v>BAJA</v>
      </c>
      <c r="AP57" s="63" t="s">
        <v>236</v>
      </c>
      <c r="AQ57" s="67" t="s">
        <v>935</v>
      </c>
      <c r="AR57" s="65" t="s">
        <v>1082</v>
      </c>
      <c r="AS57" s="66" t="s">
        <v>328</v>
      </c>
      <c r="AT57" s="66" t="s">
        <v>521</v>
      </c>
      <c r="AU57" s="81">
        <v>44075</v>
      </c>
      <c r="AV57" s="81">
        <v>44196</v>
      </c>
      <c r="AW57" s="143" t="s">
        <v>791</v>
      </c>
      <c r="AX57" s="66" t="s">
        <v>795</v>
      </c>
      <c r="AY57" s="66"/>
      <c r="AZ57" s="66"/>
      <c r="BA57" s="66"/>
      <c r="BB57" s="66"/>
      <c r="BC57" s="201"/>
      <c r="BD57" s="201"/>
      <c r="BE57" s="201"/>
      <c r="BF57" s="68"/>
      <c r="BG57" s="68"/>
      <c r="BH57" s="68"/>
      <c r="BI57" s="68"/>
      <c r="BJ57" s="68"/>
      <c r="BK57" s="68"/>
      <c r="BL57" s="68"/>
      <c r="BM57" s="68"/>
      <c r="BN57" s="68"/>
      <c r="BO57" s="68"/>
      <c r="BP57" s="68"/>
      <c r="BQ57" s="68"/>
      <c r="BR57" s="68"/>
      <c r="BS57" s="68"/>
      <c r="BT57" s="68"/>
      <c r="BU57" s="68"/>
      <c r="BV57" s="68"/>
      <c r="BW57" s="68"/>
      <c r="BX57" s="68"/>
      <c r="BY57" s="68"/>
    </row>
    <row r="58" spans="1:77" s="60" customFormat="1" ht="93" x14ac:dyDescent="0.35">
      <c r="A58" s="323"/>
      <c r="B58" s="324"/>
      <c r="C58" s="325"/>
      <c r="D58" s="277"/>
      <c r="E58" s="325"/>
      <c r="F58" s="78" t="s">
        <v>1127</v>
      </c>
      <c r="G58" s="69" t="s">
        <v>1128</v>
      </c>
      <c r="H58" s="69" t="s">
        <v>291</v>
      </c>
      <c r="I58" s="69" t="s">
        <v>299</v>
      </c>
      <c r="J58" s="69"/>
      <c r="K58" s="69"/>
      <c r="L58" s="69"/>
      <c r="M58" s="165" t="s">
        <v>1129</v>
      </c>
      <c r="N58" s="165" t="s">
        <v>1130</v>
      </c>
      <c r="O58" s="62" t="s">
        <v>233</v>
      </c>
      <c r="P58" s="64" t="s">
        <v>15</v>
      </c>
      <c r="Q58" s="75" t="str">
        <f t="shared" si="7"/>
        <v>ALTA</v>
      </c>
      <c r="R58" s="61" t="s">
        <v>1131</v>
      </c>
      <c r="S58" s="98" t="s">
        <v>355</v>
      </c>
      <c r="T58" s="109" t="s">
        <v>472</v>
      </c>
      <c r="U58" s="110" t="s">
        <v>473</v>
      </c>
      <c r="V58" s="110" t="s">
        <v>474</v>
      </c>
      <c r="W58" s="110" t="s">
        <v>475</v>
      </c>
      <c r="X58" s="110" t="s">
        <v>476</v>
      </c>
      <c r="Y58" s="110" t="s">
        <v>477</v>
      </c>
      <c r="Z58" s="110" t="s">
        <v>478</v>
      </c>
      <c r="AA58" s="107">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08" t="str">
        <f t="shared" si="8"/>
        <v>Fuerte</v>
      </c>
      <c r="AC58" s="111" t="s">
        <v>422</v>
      </c>
      <c r="AD58" s="108" t="str">
        <f>IFERROR(VLOOKUP(CONCATENATE(AB58,AC58),'Listados Datos'!$S$2:$T$10,2,FALSE),"")</f>
        <v>Fuerte</v>
      </c>
      <c r="AE58" s="108">
        <f t="shared" si="9"/>
        <v>100</v>
      </c>
      <c r="AF58" s="108" t="str">
        <f>VLOOKUP(CONCATENATE(AB58,AC58),'Listados Datos'!$S$2:$U$10,3,0)</f>
        <v>No</v>
      </c>
      <c r="AG58" s="108">
        <f t="shared" si="10"/>
        <v>100</v>
      </c>
      <c r="AH58" s="168" t="str">
        <f t="shared" si="11"/>
        <v>Fuerte</v>
      </c>
      <c r="AI58" s="96" t="s">
        <v>423</v>
      </c>
      <c r="AJ58" s="97">
        <f>IFERROR(VLOOKUP(CONCATENATE(AH58,AI58),'Listados Datos'!$X$6:$Y$7,2,0),0)</f>
        <v>2</v>
      </c>
      <c r="AK58" s="96" t="s">
        <v>423</v>
      </c>
      <c r="AL58" s="100">
        <f>IFERROR(VLOOKUP(CONCATENATE(AH58,AK58),'Listados Datos'!Z$6:$AA63,2,0),0)</f>
        <v>2</v>
      </c>
      <c r="AM58" s="99" t="s">
        <v>353</v>
      </c>
      <c r="AN58" s="64" t="s">
        <v>19</v>
      </c>
      <c r="AO58" s="75" t="str">
        <f t="shared" si="12"/>
        <v>BAJA</v>
      </c>
      <c r="AP58" s="63" t="s">
        <v>236</v>
      </c>
      <c r="AQ58" s="67" t="s">
        <v>1132</v>
      </c>
      <c r="AR58" s="65" t="s">
        <v>1133</v>
      </c>
      <c r="AS58" s="66" t="s">
        <v>328</v>
      </c>
      <c r="AT58" s="66" t="s">
        <v>521</v>
      </c>
      <c r="AU58" s="81">
        <v>44075</v>
      </c>
      <c r="AV58" s="81">
        <v>44377</v>
      </c>
      <c r="AW58" s="143" t="s">
        <v>1134</v>
      </c>
      <c r="AX58" s="66" t="s">
        <v>1135</v>
      </c>
      <c r="AY58" s="66"/>
      <c r="AZ58" s="66"/>
      <c r="BA58" s="66"/>
      <c r="BB58" s="66"/>
      <c r="BC58" s="201"/>
      <c r="BD58" s="201"/>
      <c r="BE58" s="201"/>
      <c r="BF58" s="68"/>
      <c r="BG58" s="68"/>
      <c r="BH58" s="68"/>
      <c r="BI58" s="68"/>
      <c r="BJ58" s="68"/>
      <c r="BK58" s="68"/>
      <c r="BL58" s="68"/>
      <c r="BM58" s="68"/>
      <c r="BN58" s="68"/>
      <c r="BO58" s="68"/>
      <c r="BP58" s="68"/>
      <c r="BQ58" s="68"/>
      <c r="BR58" s="68"/>
      <c r="BS58" s="68"/>
      <c r="BT58" s="68"/>
      <c r="BU58" s="68"/>
      <c r="BV58" s="68"/>
      <c r="BW58" s="68"/>
      <c r="BX58" s="68"/>
      <c r="BY58" s="68"/>
    </row>
    <row r="59" spans="1:77" s="60" customFormat="1" ht="108.5" x14ac:dyDescent="0.35">
      <c r="A59" s="323"/>
      <c r="B59" s="324"/>
      <c r="C59" s="325"/>
      <c r="D59" s="277"/>
      <c r="E59" s="325"/>
      <c r="F59" s="78" t="s">
        <v>1136</v>
      </c>
      <c r="G59" s="69" t="s">
        <v>1137</v>
      </c>
      <c r="H59" s="69" t="s">
        <v>291</v>
      </c>
      <c r="I59" s="69" t="s">
        <v>299</v>
      </c>
      <c r="J59" s="69"/>
      <c r="K59" s="69"/>
      <c r="L59" s="69"/>
      <c r="M59" s="165" t="s">
        <v>1138</v>
      </c>
      <c r="N59" s="165" t="s">
        <v>1139</v>
      </c>
      <c r="O59" s="62" t="s">
        <v>18</v>
      </c>
      <c r="P59" s="64" t="s">
        <v>15</v>
      </c>
      <c r="Q59" s="75" t="str">
        <f t="shared" si="7"/>
        <v>ALTA</v>
      </c>
      <c r="R59" s="61" t="s">
        <v>1131</v>
      </c>
      <c r="S59" s="98" t="s">
        <v>355</v>
      </c>
      <c r="T59" s="109" t="s">
        <v>472</v>
      </c>
      <c r="U59" s="110" t="s">
        <v>473</v>
      </c>
      <c r="V59" s="110" t="s">
        <v>474</v>
      </c>
      <c r="W59" s="110" t="s">
        <v>475</v>
      </c>
      <c r="X59" s="110" t="s">
        <v>476</v>
      </c>
      <c r="Y59" s="110" t="s">
        <v>477</v>
      </c>
      <c r="Z59" s="110" t="s">
        <v>478</v>
      </c>
      <c r="AA59" s="107">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08" t="str">
        <f t="shared" si="8"/>
        <v>Fuerte</v>
      </c>
      <c r="AC59" s="111" t="s">
        <v>422</v>
      </c>
      <c r="AD59" s="108" t="str">
        <f>IFERROR(VLOOKUP(CONCATENATE(AB59,AC59),'Listados Datos'!$S$2:$T$10,2,FALSE),"")</f>
        <v>Fuerte</v>
      </c>
      <c r="AE59" s="108">
        <f t="shared" si="9"/>
        <v>100</v>
      </c>
      <c r="AF59" s="108" t="str">
        <f>VLOOKUP(CONCATENATE(AB59,AC59),'Listados Datos'!$S$2:$U$10,3,0)</f>
        <v>No</v>
      </c>
      <c r="AG59" s="108">
        <f t="shared" si="10"/>
        <v>100</v>
      </c>
      <c r="AH59" s="168" t="str">
        <f t="shared" si="11"/>
        <v>Fuerte</v>
      </c>
      <c r="AI59" s="96" t="s">
        <v>423</v>
      </c>
      <c r="AJ59" s="97">
        <f>IFERROR(VLOOKUP(CONCATENATE(AH59,AI59),'Listados Datos'!$X$6:$Y$7,2,0),0)</f>
        <v>2</v>
      </c>
      <c r="AK59" s="96" t="s">
        <v>423</v>
      </c>
      <c r="AL59" s="100">
        <f>IFERROR(VLOOKUP(CONCATENATE(AH59,AK59),'Listados Datos'!Z$6:$AA64,2,0),0)</f>
        <v>2</v>
      </c>
      <c r="AM59" s="99" t="s">
        <v>353</v>
      </c>
      <c r="AN59" s="64" t="s">
        <v>19</v>
      </c>
      <c r="AO59" s="75" t="str">
        <f t="shared" si="12"/>
        <v>BAJA</v>
      </c>
      <c r="AP59" s="63" t="s">
        <v>236</v>
      </c>
      <c r="AQ59" s="67" t="s">
        <v>1140</v>
      </c>
      <c r="AR59" s="65" t="s">
        <v>1141</v>
      </c>
      <c r="AS59" s="66" t="s">
        <v>328</v>
      </c>
      <c r="AT59" s="66" t="s">
        <v>521</v>
      </c>
      <c r="AU59" s="81">
        <v>44075</v>
      </c>
      <c r="AV59" s="81">
        <v>44377</v>
      </c>
      <c r="AW59" s="143" t="s">
        <v>1134</v>
      </c>
      <c r="AX59" s="66" t="s">
        <v>1142</v>
      </c>
      <c r="AY59" s="66"/>
      <c r="AZ59" s="66"/>
      <c r="BA59" s="66"/>
      <c r="BB59" s="66"/>
      <c r="BC59" s="201"/>
      <c r="BD59" s="201"/>
      <c r="BE59" s="201"/>
      <c r="BF59" s="68"/>
      <c r="BG59" s="68"/>
      <c r="BH59" s="68"/>
      <c r="BI59" s="68"/>
      <c r="BJ59" s="68"/>
      <c r="BK59" s="68"/>
      <c r="BL59" s="68"/>
      <c r="BM59" s="68"/>
      <c r="BN59" s="68"/>
      <c r="BO59" s="68"/>
      <c r="BP59" s="68"/>
      <c r="BQ59" s="68"/>
      <c r="BR59" s="68"/>
      <c r="BS59" s="68"/>
      <c r="BT59" s="68"/>
      <c r="BU59" s="68"/>
      <c r="BV59" s="68"/>
      <c r="BW59" s="68"/>
      <c r="BX59" s="68"/>
      <c r="BY59" s="68"/>
    </row>
    <row r="60" spans="1:77" s="60" customFormat="1" ht="155" x14ac:dyDescent="0.35">
      <c r="A60" s="323"/>
      <c r="B60" s="324"/>
      <c r="C60" s="325"/>
      <c r="D60" s="277"/>
      <c r="E60" s="325"/>
      <c r="F60" s="78" t="s">
        <v>1248</v>
      </c>
      <c r="G60" s="69" t="s">
        <v>366</v>
      </c>
      <c r="H60" s="69" t="s">
        <v>292</v>
      </c>
      <c r="I60" s="69" t="s">
        <v>301</v>
      </c>
      <c r="J60" s="69"/>
      <c r="K60" s="69"/>
      <c r="L60" s="69"/>
      <c r="M60" s="165" t="s">
        <v>796</v>
      </c>
      <c r="N60" s="165" t="s">
        <v>797</v>
      </c>
      <c r="O60" s="62" t="s">
        <v>233</v>
      </c>
      <c r="P60" s="64" t="s">
        <v>17</v>
      </c>
      <c r="Q60" s="75" t="str">
        <f t="shared" si="7"/>
        <v>MODERADA</v>
      </c>
      <c r="R60" s="61" t="s">
        <v>1020</v>
      </c>
      <c r="S60" s="98" t="s">
        <v>355</v>
      </c>
      <c r="T60" s="109" t="s">
        <v>472</v>
      </c>
      <c r="U60" s="110" t="s">
        <v>473</v>
      </c>
      <c r="V60" s="110" t="s">
        <v>474</v>
      </c>
      <c r="W60" s="110" t="s">
        <v>475</v>
      </c>
      <c r="X60" s="110" t="s">
        <v>476</v>
      </c>
      <c r="Y60" s="110" t="s">
        <v>477</v>
      </c>
      <c r="Z60" s="110" t="s">
        <v>478</v>
      </c>
      <c r="AA60" s="107">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08" t="str">
        <f t="shared" si="8"/>
        <v>Fuerte</v>
      </c>
      <c r="AC60" s="111" t="s">
        <v>422</v>
      </c>
      <c r="AD60" s="108" t="str">
        <f>IFERROR(VLOOKUP(CONCATENATE(AB60,AC60),'Listados Datos'!$S$2:$T$10,2,FALSE),"")</f>
        <v>Fuerte</v>
      </c>
      <c r="AE60" s="108">
        <f t="shared" si="9"/>
        <v>100</v>
      </c>
      <c r="AF60" s="108" t="str">
        <f>VLOOKUP(CONCATENATE(AB60,AC60),'Listados Datos'!$S$2:$U$10,3,0)</f>
        <v>No</v>
      </c>
      <c r="AG60" s="108">
        <f t="shared" si="10"/>
        <v>100</v>
      </c>
      <c r="AH60" s="168" t="str">
        <f t="shared" si="11"/>
        <v>Fuerte</v>
      </c>
      <c r="AI60" s="96" t="s">
        <v>423</v>
      </c>
      <c r="AJ60" s="97">
        <f>IFERROR(VLOOKUP(CONCATENATE(AH60,AI60),'Listados Datos'!$X$6:$Y$7,2,0),0)</f>
        <v>2</v>
      </c>
      <c r="AK60" s="96" t="s">
        <v>423</v>
      </c>
      <c r="AL60" s="100">
        <f>IFERROR(VLOOKUP(CONCATENATE(AH60,AK60),'Listados Datos'!Z$6:$AA65,2,0),0)</f>
        <v>2</v>
      </c>
      <c r="AM60" s="99" t="s">
        <v>353</v>
      </c>
      <c r="AN60" s="64" t="s">
        <v>17</v>
      </c>
      <c r="AO60" s="75" t="str">
        <f t="shared" si="12"/>
        <v>MODERADA</v>
      </c>
      <c r="AP60" s="63" t="s">
        <v>189</v>
      </c>
      <c r="AQ60" s="67" t="s">
        <v>936</v>
      </c>
      <c r="AR60" s="65" t="s">
        <v>1083</v>
      </c>
      <c r="AS60" s="66" t="s">
        <v>328</v>
      </c>
      <c r="AT60" s="66" t="s">
        <v>521</v>
      </c>
      <c r="AU60" s="81">
        <v>44075</v>
      </c>
      <c r="AV60" s="81">
        <v>44196</v>
      </c>
      <c r="AW60" s="143" t="s">
        <v>368</v>
      </c>
      <c r="AX60" s="66" t="s">
        <v>871</v>
      </c>
      <c r="AY60" s="66"/>
      <c r="AZ60" s="66"/>
      <c r="BA60" s="66"/>
      <c r="BB60" s="66"/>
      <c r="BC60" s="201"/>
      <c r="BD60" s="201"/>
      <c r="BE60" s="201"/>
      <c r="BF60" s="68"/>
      <c r="BG60" s="68"/>
      <c r="BH60" s="68"/>
      <c r="BI60" s="68"/>
      <c r="BJ60" s="68"/>
      <c r="BK60" s="68"/>
      <c r="BL60" s="68"/>
      <c r="BM60" s="68"/>
      <c r="BN60" s="68"/>
      <c r="BO60" s="68"/>
      <c r="BP60" s="68"/>
      <c r="BQ60" s="68"/>
      <c r="BR60" s="68"/>
      <c r="BS60" s="68"/>
      <c r="BT60" s="68"/>
      <c r="BU60" s="68"/>
      <c r="BV60" s="68"/>
      <c r="BW60" s="68"/>
      <c r="BX60" s="68"/>
      <c r="BY60" s="68"/>
    </row>
    <row r="61" spans="1:77" s="60" customFormat="1" ht="93" x14ac:dyDescent="0.35">
      <c r="A61" s="323"/>
      <c r="B61" s="324"/>
      <c r="C61" s="325"/>
      <c r="D61" s="277"/>
      <c r="E61" s="325"/>
      <c r="F61" s="78" t="s">
        <v>1249</v>
      </c>
      <c r="G61" s="69" t="s">
        <v>367</v>
      </c>
      <c r="H61" s="69" t="s">
        <v>292</v>
      </c>
      <c r="I61" s="69" t="s">
        <v>301</v>
      </c>
      <c r="J61" s="69"/>
      <c r="K61" s="69"/>
      <c r="L61" s="69"/>
      <c r="M61" s="165" t="s">
        <v>798</v>
      </c>
      <c r="N61" s="165" t="s">
        <v>799</v>
      </c>
      <c r="O61" s="62" t="s">
        <v>353</v>
      </c>
      <c r="P61" s="64" t="s">
        <v>15</v>
      </c>
      <c r="Q61" s="75" t="str">
        <f t="shared" si="7"/>
        <v>ALTA</v>
      </c>
      <c r="R61" s="61" t="s">
        <v>1023</v>
      </c>
      <c r="S61" s="98" t="s">
        <v>355</v>
      </c>
      <c r="T61" s="109" t="s">
        <v>472</v>
      </c>
      <c r="U61" s="110" t="s">
        <v>473</v>
      </c>
      <c r="V61" s="110" t="s">
        <v>474</v>
      </c>
      <c r="W61" s="110" t="s">
        <v>475</v>
      </c>
      <c r="X61" s="110" t="s">
        <v>476</v>
      </c>
      <c r="Y61" s="110" t="s">
        <v>477</v>
      </c>
      <c r="Z61" s="110" t="s">
        <v>478</v>
      </c>
      <c r="AA61" s="107">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08" t="str">
        <f t="shared" si="8"/>
        <v>Fuerte</v>
      </c>
      <c r="AC61" s="111" t="s">
        <v>422</v>
      </c>
      <c r="AD61" s="108" t="str">
        <f>IFERROR(VLOOKUP(CONCATENATE(AB61,AC61),'Listados Datos'!$S$2:$T$10,2,FALSE),"")</f>
        <v>Fuerte</v>
      </c>
      <c r="AE61" s="108">
        <f t="shared" si="9"/>
        <v>100</v>
      </c>
      <c r="AF61" s="108" t="str">
        <f>VLOOKUP(CONCATENATE(AB61,AC61),'Listados Datos'!$S$2:$U$10,3,0)</f>
        <v>No</v>
      </c>
      <c r="AG61" s="108">
        <f t="shared" si="10"/>
        <v>100</v>
      </c>
      <c r="AH61" s="168" t="str">
        <f t="shared" si="11"/>
        <v>Fuerte</v>
      </c>
      <c r="AI61" s="96" t="s">
        <v>423</v>
      </c>
      <c r="AJ61" s="97">
        <f>IFERROR(VLOOKUP(CONCATENATE(AH61,AI61),'Listados Datos'!$X$6:$Y$7,2,0),0)</f>
        <v>2</v>
      </c>
      <c r="AK61" s="96" t="s">
        <v>423</v>
      </c>
      <c r="AL61" s="100">
        <f>IFERROR(VLOOKUP(CONCATENATE(AH61,AK61),'Listados Datos'!Z$6:$AA66,2,0),0)</f>
        <v>2</v>
      </c>
      <c r="AM61" s="99" t="s">
        <v>353</v>
      </c>
      <c r="AN61" s="64" t="s">
        <v>17</v>
      </c>
      <c r="AO61" s="75" t="str">
        <f t="shared" si="12"/>
        <v>MODERADA</v>
      </c>
      <c r="AP61" s="63" t="s">
        <v>189</v>
      </c>
      <c r="AQ61" s="67" t="s">
        <v>937</v>
      </c>
      <c r="AR61" s="65" t="s">
        <v>1084</v>
      </c>
      <c r="AS61" s="66" t="s">
        <v>328</v>
      </c>
      <c r="AT61" s="66" t="s">
        <v>521</v>
      </c>
      <c r="AU61" s="81">
        <v>44075</v>
      </c>
      <c r="AV61" s="81">
        <v>44196</v>
      </c>
      <c r="AW61" s="143" t="s">
        <v>800</v>
      </c>
      <c r="AX61" s="66" t="s">
        <v>871</v>
      </c>
      <c r="AY61" s="66"/>
      <c r="AZ61" s="66"/>
      <c r="BA61" s="66"/>
      <c r="BB61" s="66"/>
      <c r="BC61" s="201"/>
      <c r="BD61" s="201"/>
      <c r="BE61" s="201"/>
      <c r="BF61" s="68"/>
      <c r="BG61" s="68"/>
      <c r="BH61" s="68"/>
      <c r="BI61" s="68"/>
      <c r="BJ61" s="68"/>
      <c r="BK61" s="68"/>
      <c r="BL61" s="68"/>
      <c r="BM61" s="68"/>
      <c r="BN61" s="68"/>
      <c r="BO61" s="68"/>
      <c r="BP61" s="68"/>
      <c r="BQ61" s="68"/>
      <c r="BR61" s="68"/>
      <c r="BS61" s="68"/>
      <c r="BT61" s="68"/>
      <c r="BU61" s="68"/>
      <c r="BV61" s="68"/>
      <c r="BW61" s="68"/>
      <c r="BX61" s="68"/>
      <c r="BY61" s="68"/>
    </row>
    <row r="62" spans="1:77" s="60" customFormat="1" ht="93" x14ac:dyDescent="0.35">
      <c r="A62" s="323">
        <v>9</v>
      </c>
      <c r="B62" s="324" t="s">
        <v>285</v>
      </c>
      <c r="C62" s="274" t="s">
        <v>318</v>
      </c>
      <c r="D62" s="277" t="s">
        <v>997</v>
      </c>
      <c r="E62" s="274" t="s">
        <v>329</v>
      </c>
      <c r="F62" s="78" t="s">
        <v>872</v>
      </c>
      <c r="G62" s="69" t="s">
        <v>873</v>
      </c>
      <c r="H62" s="69" t="s">
        <v>291</v>
      </c>
      <c r="I62" s="69" t="s">
        <v>299</v>
      </c>
      <c r="J62" s="69"/>
      <c r="K62" s="69"/>
      <c r="L62" s="69"/>
      <c r="M62" s="165" t="s">
        <v>835</v>
      </c>
      <c r="N62" s="165" t="s">
        <v>836</v>
      </c>
      <c r="O62" s="62" t="s">
        <v>14</v>
      </c>
      <c r="P62" s="64" t="s">
        <v>19</v>
      </c>
      <c r="Q62" s="75" t="str">
        <f t="shared" si="7"/>
        <v>ALTA</v>
      </c>
      <c r="R62" s="61" t="s">
        <v>1024</v>
      </c>
      <c r="S62" s="98" t="s">
        <v>355</v>
      </c>
      <c r="T62" s="109" t="s">
        <v>472</v>
      </c>
      <c r="U62" s="110" t="s">
        <v>473</v>
      </c>
      <c r="V62" s="110" t="s">
        <v>474</v>
      </c>
      <c r="W62" s="110" t="s">
        <v>475</v>
      </c>
      <c r="X62" s="110" t="s">
        <v>476</v>
      </c>
      <c r="Y62" s="110" t="s">
        <v>477</v>
      </c>
      <c r="Z62" s="110" t="s">
        <v>478</v>
      </c>
      <c r="AA62" s="107">
        <f>SUM(IF(T62='Evaluación Diseño Control'!$C$2,15,0)+IF(U62='Evaluación Diseño Control'!$C$3,15)+IF(V62='Evaluación Diseño Control'!$C$4,15)+IF(W62='Evaluación Diseño Control'!$C$5,15,IF(W62='Evaluación Diseño Control'!$D$5,10))+IF(X62='Evaluación Diseño Control'!$C$6,15)+IF(Y62='Evaluación Diseño Control'!$C$7,15)+IF(Z62='Evaluación Diseño Control'!$C$8,10,IF(Z62='Evaluación Diseño Control'!$D$8,5)))</f>
        <v>100</v>
      </c>
      <c r="AB62" s="108" t="str">
        <f t="shared" si="8"/>
        <v>Fuerte</v>
      </c>
      <c r="AC62" s="111" t="s">
        <v>422</v>
      </c>
      <c r="AD62" s="108" t="str">
        <f>IFERROR(VLOOKUP(CONCATENATE(AB62,AC62),'Listados Datos'!$S$2:$T$10,2,FALSE),"")</f>
        <v>Fuerte</v>
      </c>
      <c r="AE62" s="108">
        <f t="shared" si="9"/>
        <v>100</v>
      </c>
      <c r="AF62" s="108" t="str">
        <f>VLOOKUP(CONCATENATE(AB62,AC62),'Listados Datos'!$S$2:$U$10,3,0)</f>
        <v>No</v>
      </c>
      <c r="AG62" s="108">
        <f t="shared" si="10"/>
        <v>100</v>
      </c>
      <c r="AH62" s="168" t="str">
        <f t="shared" si="11"/>
        <v>Fuerte</v>
      </c>
      <c r="AI62" s="96" t="s">
        <v>423</v>
      </c>
      <c r="AJ62" s="97">
        <f>IFERROR(VLOOKUP(CONCATENATE(AH62,AI62),'Listados Datos'!$X$6:$Y$7,2,0),0)</f>
        <v>2</v>
      </c>
      <c r="AK62" s="96" t="s">
        <v>423</v>
      </c>
      <c r="AL62" s="100">
        <f>IFERROR(VLOOKUP(CONCATENATE(AH62,AK62),'Listados Datos'!Z$6:$AA67,2,0),0)</f>
        <v>2</v>
      </c>
      <c r="AM62" s="99" t="s">
        <v>18</v>
      </c>
      <c r="AN62" s="64" t="s">
        <v>20</v>
      </c>
      <c r="AO62" s="75" t="str">
        <f t="shared" si="12"/>
        <v>BAJA</v>
      </c>
      <c r="AP62" s="63" t="s">
        <v>236</v>
      </c>
      <c r="AQ62" s="67" t="s">
        <v>938</v>
      </c>
      <c r="AR62" s="65" t="s">
        <v>1085</v>
      </c>
      <c r="AS62" s="66" t="s">
        <v>359</v>
      </c>
      <c r="AT62" s="66" t="s">
        <v>521</v>
      </c>
      <c r="AU62" s="81">
        <v>44075</v>
      </c>
      <c r="AV62" s="81">
        <v>44196</v>
      </c>
      <c r="AW62" s="143" t="s">
        <v>358</v>
      </c>
      <c r="AX62" s="66" t="s">
        <v>837</v>
      </c>
      <c r="AY62" s="66"/>
      <c r="AZ62" s="66"/>
      <c r="BA62" s="66"/>
      <c r="BB62" s="66"/>
      <c r="BC62" s="201"/>
      <c r="BD62" s="201"/>
      <c r="BE62" s="201"/>
      <c r="BF62" s="68"/>
      <c r="BG62" s="68"/>
      <c r="BH62" s="68"/>
      <c r="BI62" s="68"/>
      <c r="BJ62" s="68"/>
      <c r="BK62" s="68"/>
      <c r="BL62" s="68"/>
      <c r="BM62" s="68"/>
      <c r="BN62" s="68"/>
      <c r="BO62" s="68"/>
      <c r="BP62" s="68"/>
      <c r="BQ62" s="68"/>
      <c r="BR62" s="68"/>
      <c r="BS62" s="68"/>
      <c r="BT62" s="68"/>
      <c r="BU62" s="68"/>
      <c r="BV62" s="68"/>
      <c r="BW62" s="68"/>
      <c r="BX62" s="68"/>
      <c r="BY62" s="68"/>
    </row>
    <row r="63" spans="1:77" s="60" customFormat="1" ht="78" x14ac:dyDescent="0.35">
      <c r="A63" s="323"/>
      <c r="B63" s="324"/>
      <c r="C63" s="274"/>
      <c r="D63" s="277"/>
      <c r="E63" s="274"/>
      <c r="F63" s="78" t="s">
        <v>342</v>
      </c>
      <c r="G63" s="69" t="s">
        <v>874</v>
      </c>
      <c r="H63" s="69" t="s">
        <v>291</v>
      </c>
      <c r="I63" s="69" t="s">
        <v>297</v>
      </c>
      <c r="J63" s="69"/>
      <c r="K63" s="69"/>
      <c r="L63" s="69"/>
      <c r="M63" s="165" t="s">
        <v>1261</v>
      </c>
      <c r="N63" s="165" t="s">
        <v>1262</v>
      </c>
      <c r="O63" s="62" t="s">
        <v>353</v>
      </c>
      <c r="P63" s="64" t="s">
        <v>15</v>
      </c>
      <c r="Q63" s="75" t="str">
        <f t="shared" si="7"/>
        <v>ALTA</v>
      </c>
      <c r="R63" s="61" t="s">
        <v>1263</v>
      </c>
      <c r="S63" s="98" t="s">
        <v>355</v>
      </c>
      <c r="T63" s="109" t="s">
        <v>472</v>
      </c>
      <c r="U63" s="110" t="s">
        <v>473</v>
      </c>
      <c r="V63" s="110" t="s">
        <v>474</v>
      </c>
      <c r="W63" s="110" t="s">
        <v>475</v>
      </c>
      <c r="X63" s="110" t="s">
        <v>476</v>
      </c>
      <c r="Y63" s="110" t="s">
        <v>477</v>
      </c>
      <c r="Z63" s="110" t="s">
        <v>478</v>
      </c>
      <c r="AA63" s="107">
        <f>SUM(IF(T63='Evaluación Diseño Control'!$C$2,15,0)+IF(U63='Evaluación Diseño Control'!$C$3,15)+IF(V63='Evaluación Diseño Control'!$C$4,15)+IF(W63='Evaluación Diseño Control'!$C$5,15,IF(W63='Evaluación Diseño Control'!$D$5,10))+IF(X63='Evaluación Diseño Control'!$C$6,15)+IF(Y63='Evaluación Diseño Control'!$C$7,15)+IF(Z63='Evaluación Diseño Control'!$C$8,10,IF(Z63='Evaluación Diseño Control'!$D$8,5)))</f>
        <v>100</v>
      </c>
      <c r="AB63" s="108" t="str">
        <f t="shared" si="8"/>
        <v>Fuerte</v>
      </c>
      <c r="AC63" s="111" t="s">
        <v>422</v>
      </c>
      <c r="AD63" s="108" t="str">
        <f>IFERROR(VLOOKUP(CONCATENATE(AB63,AC63),'Listados Datos'!$S$2:$T$10,2,FALSE),"")</f>
        <v>Fuerte</v>
      </c>
      <c r="AE63" s="108">
        <f t="shared" si="9"/>
        <v>100</v>
      </c>
      <c r="AF63" s="108" t="str">
        <f>VLOOKUP(CONCATENATE(AB63,AC63),'Listados Datos'!$S$2:$U$10,3,0)</f>
        <v>No</v>
      </c>
      <c r="AG63" s="108">
        <f t="shared" si="10"/>
        <v>100</v>
      </c>
      <c r="AH63" s="168" t="str">
        <f t="shared" si="11"/>
        <v>Fuerte</v>
      </c>
      <c r="AI63" s="96" t="s">
        <v>423</v>
      </c>
      <c r="AJ63" s="97">
        <f>IFERROR(VLOOKUP(CONCATENATE(AH63,AI63),'Listados Datos'!$X$6:$Y$7,2,0),0)</f>
        <v>2</v>
      </c>
      <c r="AK63" s="96" t="s">
        <v>423</v>
      </c>
      <c r="AL63" s="100">
        <f>IFERROR(VLOOKUP(CONCATENATE(AH63,AK63),'Listados Datos'!Z$6:$AA68,2,0),0)</f>
        <v>2</v>
      </c>
      <c r="AM63" s="99" t="s">
        <v>353</v>
      </c>
      <c r="AN63" s="64" t="s">
        <v>19</v>
      </c>
      <c r="AO63" s="75" t="str">
        <f t="shared" si="12"/>
        <v>BAJA</v>
      </c>
      <c r="AP63" s="63" t="s">
        <v>236</v>
      </c>
      <c r="AQ63" s="67" t="s">
        <v>1264</v>
      </c>
      <c r="AR63" s="65" t="s">
        <v>1265</v>
      </c>
      <c r="AS63" s="66" t="s">
        <v>359</v>
      </c>
      <c r="AT63" s="66" t="s">
        <v>521</v>
      </c>
      <c r="AU63" s="81">
        <v>44075</v>
      </c>
      <c r="AV63" s="81">
        <v>44196</v>
      </c>
      <c r="AW63" s="143" t="s">
        <v>1266</v>
      </c>
      <c r="AX63" s="66" t="s">
        <v>806</v>
      </c>
      <c r="AY63" s="66"/>
      <c r="AZ63" s="66"/>
      <c r="BA63" s="66"/>
      <c r="BB63" s="66"/>
      <c r="BC63" s="201"/>
      <c r="BD63" s="201"/>
      <c r="BE63" s="201"/>
      <c r="BF63" s="68"/>
      <c r="BG63" s="68"/>
      <c r="BH63" s="68"/>
      <c r="BI63" s="68"/>
      <c r="BJ63" s="68"/>
      <c r="BK63" s="68"/>
      <c r="BL63" s="68"/>
      <c r="BM63" s="68"/>
      <c r="BN63" s="68"/>
      <c r="BO63" s="68"/>
      <c r="BP63" s="68"/>
      <c r="BQ63" s="68"/>
      <c r="BR63" s="68"/>
      <c r="BS63" s="68"/>
      <c r="BT63" s="68"/>
      <c r="BU63" s="68"/>
      <c r="BV63" s="68"/>
      <c r="BW63" s="68"/>
      <c r="BX63" s="68"/>
      <c r="BY63" s="68"/>
    </row>
    <row r="64" spans="1:77" s="60" customFormat="1" ht="67.5" x14ac:dyDescent="0.35">
      <c r="A64" s="323"/>
      <c r="B64" s="324"/>
      <c r="C64" s="274"/>
      <c r="D64" s="277"/>
      <c r="E64" s="274"/>
      <c r="F64" s="78" t="s">
        <v>343</v>
      </c>
      <c r="G64" s="69" t="s">
        <v>807</v>
      </c>
      <c r="H64" s="69" t="s">
        <v>291</v>
      </c>
      <c r="I64" s="69" t="s">
        <v>297</v>
      </c>
      <c r="J64" s="69"/>
      <c r="K64" s="69"/>
      <c r="L64" s="69"/>
      <c r="M64" s="165" t="s">
        <v>805</v>
      </c>
      <c r="N64" s="165" t="s">
        <v>808</v>
      </c>
      <c r="O64" s="62" t="s">
        <v>353</v>
      </c>
      <c r="P64" s="64" t="s">
        <v>17</v>
      </c>
      <c r="Q64" s="75" t="str">
        <f t="shared" si="7"/>
        <v>MODERADA</v>
      </c>
      <c r="R64" s="61" t="s">
        <v>1026</v>
      </c>
      <c r="S64" s="98" t="s">
        <v>355</v>
      </c>
      <c r="T64" s="109" t="s">
        <v>472</v>
      </c>
      <c r="U64" s="110" t="s">
        <v>473</v>
      </c>
      <c r="V64" s="110" t="s">
        <v>474</v>
      </c>
      <c r="W64" s="110" t="s">
        <v>475</v>
      </c>
      <c r="X64" s="110" t="s">
        <v>476</v>
      </c>
      <c r="Y64" s="110" t="s">
        <v>477</v>
      </c>
      <c r="Z64" s="110" t="s">
        <v>478</v>
      </c>
      <c r="AA64" s="107">
        <f>SUM(IF(T64='Evaluación Diseño Control'!$C$2,15,0)+IF(U64='Evaluación Diseño Control'!$C$3,15)+IF(V64='Evaluación Diseño Control'!$C$4,15)+IF(W64='Evaluación Diseño Control'!$C$5,15,IF(W64='Evaluación Diseño Control'!$D$5,10))+IF(X64='Evaluación Diseño Control'!$C$6,15)+IF(Y64='Evaluación Diseño Control'!$C$7,15)+IF(Z64='Evaluación Diseño Control'!$C$8,10,IF(Z64='Evaluación Diseño Control'!$D$8,5)))</f>
        <v>100</v>
      </c>
      <c r="AB64" s="108" t="str">
        <f t="shared" si="8"/>
        <v>Fuerte</v>
      </c>
      <c r="AC64" s="111" t="s">
        <v>422</v>
      </c>
      <c r="AD64" s="108" t="str">
        <f>IFERROR(VLOOKUP(CONCATENATE(AB64,AC64),'Listados Datos'!$S$2:$T$10,2,FALSE),"")</f>
        <v>Fuerte</v>
      </c>
      <c r="AE64" s="108">
        <f t="shared" si="9"/>
        <v>100</v>
      </c>
      <c r="AF64" s="108" t="str">
        <f>VLOOKUP(CONCATENATE(AB64,AC64),'Listados Datos'!$S$2:$U$10,3,0)</f>
        <v>No</v>
      </c>
      <c r="AG64" s="108">
        <f t="shared" si="10"/>
        <v>100</v>
      </c>
      <c r="AH64" s="168" t="str">
        <f t="shared" si="11"/>
        <v>Fuerte</v>
      </c>
      <c r="AI64" s="96" t="s">
        <v>423</v>
      </c>
      <c r="AJ64" s="97">
        <f>IFERROR(VLOOKUP(CONCATENATE(AH64,AI64),'Listados Datos'!$X$6:$Y$7,2,0),0)</f>
        <v>2</v>
      </c>
      <c r="AK64" s="96" t="s">
        <v>423</v>
      </c>
      <c r="AL64" s="100">
        <f>IFERROR(VLOOKUP(CONCATENATE(AH64,AK64),'Listados Datos'!Z$6:$AA69,2,0),0)</f>
        <v>2</v>
      </c>
      <c r="AM64" s="99" t="s">
        <v>353</v>
      </c>
      <c r="AN64" s="64" t="s">
        <v>20</v>
      </c>
      <c r="AO64" s="75" t="str">
        <f t="shared" si="12"/>
        <v>BAJA</v>
      </c>
      <c r="AP64" s="63" t="s">
        <v>236</v>
      </c>
      <c r="AQ64" s="67" t="s">
        <v>939</v>
      </c>
      <c r="AR64" s="65" t="s">
        <v>1087</v>
      </c>
      <c r="AS64" s="66" t="s">
        <v>359</v>
      </c>
      <c r="AT64" s="66" t="s">
        <v>521</v>
      </c>
      <c r="AU64" s="81">
        <v>44075</v>
      </c>
      <c r="AV64" s="81">
        <v>44196</v>
      </c>
      <c r="AW64" s="143" t="s">
        <v>875</v>
      </c>
      <c r="AX64" s="66" t="s">
        <v>809</v>
      </c>
      <c r="AY64" s="66"/>
      <c r="AZ64" s="66"/>
      <c r="BA64" s="66"/>
      <c r="BB64" s="66"/>
      <c r="BC64" s="201"/>
      <c r="BD64" s="201"/>
      <c r="BE64" s="201"/>
      <c r="BF64" s="68"/>
      <c r="BG64" s="68"/>
      <c r="BH64" s="68"/>
      <c r="BI64" s="68"/>
      <c r="BJ64" s="68"/>
      <c r="BK64" s="68"/>
      <c r="BL64" s="68"/>
      <c r="BM64" s="68"/>
      <c r="BN64" s="68"/>
      <c r="BO64" s="68"/>
      <c r="BP64" s="68"/>
      <c r="BQ64" s="68"/>
      <c r="BR64" s="68"/>
      <c r="BS64" s="68"/>
      <c r="BT64" s="68"/>
      <c r="BU64" s="68"/>
      <c r="BV64" s="68"/>
      <c r="BW64" s="68"/>
      <c r="BX64" s="68"/>
      <c r="BY64" s="68"/>
    </row>
    <row r="65" spans="1:77" s="60" customFormat="1" ht="182" x14ac:dyDescent="0.35">
      <c r="A65" s="323"/>
      <c r="B65" s="324"/>
      <c r="C65" s="274"/>
      <c r="D65" s="277"/>
      <c r="E65" s="274"/>
      <c r="F65" s="78" t="s">
        <v>344</v>
      </c>
      <c r="G65" s="69" t="s">
        <v>811</v>
      </c>
      <c r="H65" s="69" t="s">
        <v>291</v>
      </c>
      <c r="I65" s="69" t="s">
        <v>296</v>
      </c>
      <c r="J65" s="69"/>
      <c r="K65" s="69"/>
      <c r="L65" s="69"/>
      <c r="M65" s="165" t="s">
        <v>812</v>
      </c>
      <c r="N65" s="165" t="s">
        <v>814</v>
      </c>
      <c r="O65" s="62" t="s">
        <v>16</v>
      </c>
      <c r="P65" s="64" t="s">
        <v>17</v>
      </c>
      <c r="Q65" s="75" t="str">
        <f t="shared" si="7"/>
        <v>ALTA</v>
      </c>
      <c r="R65" s="61" t="s">
        <v>1027</v>
      </c>
      <c r="S65" s="98" t="s">
        <v>355</v>
      </c>
      <c r="T65" s="109" t="s">
        <v>472</v>
      </c>
      <c r="U65" s="110" t="s">
        <v>473</v>
      </c>
      <c r="V65" s="110" t="s">
        <v>474</v>
      </c>
      <c r="W65" s="110" t="s">
        <v>475</v>
      </c>
      <c r="X65" s="110" t="s">
        <v>476</v>
      </c>
      <c r="Y65" s="110" t="s">
        <v>477</v>
      </c>
      <c r="Z65" s="110" t="s">
        <v>478</v>
      </c>
      <c r="AA65" s="107">
        <f>SUM(IF(T65='Evaluación Diseño Control'!$C$2,15,0)+IF(U65='Evaluación Diseño Control'!$C$3,15)+IF(V65='Evaluación Diseño Control'!$C$4,15)+IF(W65='Evaluación Diseño Control'!$C$5,15,IF(W65='Evaluación Diseño Control'!$D$5,10))+IF(X65='Evaluación Diseño Control'!$C$6,15)+IF(Y65='Evaluación Diseño Control'!$C$7,15)+IF(Z65='Evaluación Diseño Control'!$C$8,10,IF(Z65='Evaluación Diseño Control'!$D$8,5)))</f>
        <v>100</v>
      </c>
      <c r="AB65" s="108" t="str">
        <f t="shared" si="8"/>
        <v>Fuerte</v>
      </c>
      <c r="AC65" s="111" t="s">
        <v>422</v>
      </c>
      <c r="AD65" s="108" t="str">
        <f>IFERROR(VLOOKUP(CONCATENATE(AB65,AC65),'Listados Datos'!$S$2:$T$10,2,FALSE),"")</f>
        <v>Fuerte</v>
      </c>
      <c r="AE65" s="108">
        <f t="shared" si="9"/>
        <v>100</v>
      </c>
      <c r="AF65" s="108" t="str">
        <f>VLOOKUP(CONCATENATE(AB65,AC65),'Listados Datos'!$S$2:$U$10,3,0)</f>
        <v>No</v>
      </c>
      <c r="AG65" s="108">
        <f t="shared" si="10"/>
        <v>100</v>
      </c>
      <c r="AH65" s="168" t="str">
        <f t="shared" si="11"/>
        <v>Fuerte</v>
      </c>
      <c r="AI65" s="96" t="s">
        <v>423</v>
      </c>
      <c r="AJ65" s="97">
        <f>IFERROR(VLOOKUP(CONCATENATE(AH65,AI65),'Listados Datos'!$X$6:$Y$7,2,0),0)</f>
        <v>2</v>
      </c>
      <c r="AK65" s="96" t="s">
        <v>423</v>
      </c>
      <c r="AL65" s="100">
        <f>IFERROR(VLOOKUP(CONCATENATE(AH65,AK65),'Listados Datos'!Z$6:$AA70,2,0),0)</f>
        <v>2</v>
      </c>
      <c r="AM65" s="99" t="s">
        <v>233</v>
      </c>
      <c r="AN65" s="64" t="s">
        <v>20</v>
      </c>
      <c r="AO65" s="75" t="str">
        <f t="shared" si="12"/>
        <v>BAJA</v>
      </c>
      <c r="AP65" s="63" t="s">
        <v>236</v>
      </c>
      <c r="AQ65" s="67" t="s">
        <v>940</v>
      </c>
      <c r="AR65" s="65" t="s">
        <v>1088</v>
      </c>
      <c r="AS65" s="66" t="s">
        <v>359</v>
      </c>
      <c r="AT65" s="66" t="s">
        <v>521</v>
      </c>
      <c r="AU65" s="81">
        <v>44075</v>
      </c>
      <c r="AV65" s="81">
        <v>44196</v>
      </c>
      <c r="AW65" s="143" t="s">
        <v>834</v>
      </c>
      <c r="AX65" s="66" t="s">
        <v>876</v>
      </c>
      <c r="AY65" s="66"/>
      <c r="AZ65" s="66"/>
      <c r="BA65" s="66"/>
      <c r="BB65" s="66"/>
      <c r="BC65" s="201"/>
      <c r="BD65" s="201"/>
      <c r="BE65" s="201"/>
      <c r="BF65" s="68"/>
      <c r="BG65" s="68"/>
      <c r="BH65" s="68"/>
      <c r="BI65" s="68"/>
      <c r="BJ65" s="68"/>
      <c r="BK65" s="68"/>
      <c r="BL65" s="68"/>
      <c r="BM65" s="68"/>
      <c r="BN65" s="68"/>
      <c r="BO65" s="68"/>
      <c r="BP65" s="68"/>
      <c r="BQ65" s="68"/>
      <c r="BR65" s="68"/>
      <c r="BS65" s="68"/>
      <c r="BT65" s="68"/>
      <c r="BU65" s="68"/>
      <c r="BV65" s="68"/>
      <c r="BW65" s="68"/>
      <c r="BX65" s="68"/>
      <c r="BY65" s="68"/>
    </row>
    <row r="66" spans="1:77" s="60" customFormat="1" ht="91" x14ac:dyDescent="0.35">
      <c r="A66" s="323"/>
      <c r="B66" s="324"/>
      <c r="C66" s="274"/>
      <c r="D66" s="277"/>
      <c r="E66" s="274"/>
      <c r="F66" s="78" t="s">
        <v>810</v>
      </c>
      <c r="G66" s="69" t="s">
        <v>877</v>
      </c>
      <c r="H66" s="69" t="s">
        <v>291</v>
      </c>
      <c r="I66" s="69" t="s">
        <v>296</v>
      </c>
      <c r="J66" s="69"/>
      <c r="K66" s="69"/>
      <c r="L66" s="69"/>
      <c r="M66" s="165" t="s">
        <v>813</v>
      </c>
      <c r="N66" s="165" t="s">
        <v>815</v>
      </c>
      <c r="O66" s="62" t="s">
        <v>18</v>
      </c>
      <c r="P66" s="64" t="s">
        <v>17</v>
      </c>
      <c r="Q66" s="75" t="str">
        <f t="shared" si="7"/>
        <v>MODERADA</v>
      </c>
      <c r="R66" s="61" t="s">
        <v>1028</v>
      </c>
      <c r="S66" s="98" t="s">
        <v>355</v>
      </c>
      <c r="T66" s="109" t="s">
        <v>472</v>
      </c>
      <c r="U66" s="110" t="s">
        <v>473</v>
      </c>
      <c r="V66" s="110" t="s">
        <v>474</v>
      </c>
      <c r="W66" s="110" t="s">
        <v>475</v>
      </c>
      <c r="X66" s="110" t="s">
        <v>476</v>
      </c>
      <c r="Y66" s="110" t="s">
        <v>477</v>
      </c>
      <c r="Z66" s="110" t="s">
        <v>478</v>
      </c>
      <c r="AA66" s="107">
        <f>SUM(IF(T66='Evaluación Diseño Control'!$C$2,15,0)+IF(U66='Evaluación Diseño Control'!$C$3,15)+IF(V66='Evaluación Diseño Control'!$C$4,15)+IF(W66='Evaluación Diseño Control'!$C$5,15,IF(W66='Evaluación Diseño Control'!$D$5,10))+IF(X66='Evaluación Diseño Control'!$C$6,15)+IF(Y66='Evaluación Diseño Control'!$C$7,15)+IF(Z66='Evaluación Diseño Control'!$C$8,10,IF(Z66='Evaluación Diseño Control'!$D$8,5)))</f>
        <v>100</v>
      </c>
      <c r="AB66" s="108" t="str">
        <f t="shared" si="8"/>
        <v>Fuerte</v>
      </c>
      <c r="AC66" s="111" t="s">
        <v>422</v>
      </c>
      <c r="AD66" s="108" t="str">
        <f>IFERROR(VLOOKUP(CONCATENATE(AB66,AC66),'Listados Datos'!$S$2:$T$10,2,FALSE),"")</f>
        <v>Fuerte</v>
      </c>
      <c r="AE66" s="108">
        <f t="shared" si="9"/>
        <v>100</v>
      </c>
      <c r="AF66" s="108" t="str">
        <f>VLOOKUP(CONCATENATE(AB66,AC66),'Listados Datos'!$S$2:$U$10,3,0)</f>
        <v>No</v>
      </c>
      <c r="AG66" s="108">
        <f t="shared" si="10"/>
        <v>100</v>
      </c>
      <c r="AH66" s="168" t="str">
        <f t="shared" si="11"/>
        <v>Fuerte</v>
      </c>
      <c r="AI66" s="96" t="s">
        <v>423</v>
      </c>
      <c r="AJ66" s="97">
        <f>IFERROR(VLOOKUP(CONCATENATE(AH66,AI66),'Listados Datos'!$X$6:$Y$7,2,0),0)</f>
        <v>2</v>
      </c>
      <c r="AK66" s="96" t="s">
        <v>423</v>
      </c>
      <c r="AL66" s="100">
        <f>IFERROR(VLOOKUP(CONCATENATE(AH66,AK66),'Listados Datos'!Z$6:$AA71,2,0),0)</f>
        <v>2</v>
      </c>
      <c r="AM66" s="99" t="s">
        <v>233</v>
      </c>
      <c r="AN66" s="64" t="s">
        <v>20</v>
      </c>
      <c r="AO66" s="75" t="str">
        <f t="shared" si="12"/>
        <v>BAJA</v>
      </c>
      <c r="AP66" s="63" t="s">
        <v>236</v>
      </c>
      <c r="AQ66" s="67" t="s">
        <v>941</v>
      </c>
      <c r="AR66" s="65" t="s">
        <v>1089</v>
      </c>
      <c r="AS66" s="66" t="s">
        <v>359</v>
      </c>
      <c r="AT66" s="66" t="s">
        <v>521</v>
      </c>
      <c r="AU66" s="81">
        <v>44075</v>
      </c>
      <c r="AV66" s="81">
        <v>44196</v>
      </c>
      <c r="AW66" s="143" t="s">
        <v>832</v>
      </c>
      <c r="AX66" s="66" t="s">
        <v>833</v>
      </c>
      <c r="AY66" s="66"/>
      <c r="AZ66" s="66"/>
      <c r="BA66" s="66"/>
      <c r="BB66" s="66"/>
      <c r="BC66" s="201"/>
      <c r="BD66" s="201"/>
      <c r="BE66" s="201"/>
      <c r="BF66" s="68"/>
      <c r="BG66" s="68"/>
      <c r="BH66" s="68"/>
      <c r="BI66" s="68"/>
      <c r="BJ66" s="68"/>
      <c r="BK66" s="68"/>
      <c r="BL66" s="68"/>
      <c r="BM66" s="68"/>
      <c r="BN66" s="68"/>
      <c r="BO66" s="68"/>
      <c r="BP66" s="68"/>
      <c r="BQ66" s="68"/>
      <c r="BR66" s="68"/>
      <c r="BS66" s="68"/>
      <c r="BT66" s="68"/>
      <c r="BU66" s="68"/>
      <c r="BV66" s="68"/>
      <c r="BW66" s="68"/>
      <c r="BX66" s="68"/>
      <c r="BY66" s="68"/>
    </row>
    <row r="67" spans="1:77" s="60" customFormat="1" ht="117" x14ac:dyDescent="0.35">
      <c r="A67" s="323"/>
      <c r="B67" s="324"/>
      <c r="C67" s="274"/>
      <c r="D67" s="277"/>
      <c r="E67" s="274"/>
      <c r="F67" s="78" t="s">
        <v>345</v>
      </c>
      <c r="G67" s="69" t="s">
        <v>878</v>
      </c>
      <c r="H67" s="69" t="s">
        <v>291</v>
      </c>
      <c r="I67" s="69" t="s">
        <v>297</v>
      </c>
      <c r="J67" s="69"/>
      <c r="K67" s="69"/>
      <c r="L67" s="69"/>
      <c r="M67" s="165" t="s">
        <v>801</v>
      </c>
      <c r="N67" s="165" t="s">
        <v>802</v>
      </c>
      <c r="O67" s="62" t="s">
        <v>16</v>
      </c>
      <c r="P67" s="64" t="s">
        <v>19</v>
      </c>
      <c r="Q67" s="75" t="str">
        <f t="shared" si="7"/>
        <v>MODERADA</v>
      </c>
      <c r="R67" s="61" t="s">
        <v>1029</v>
      </c>
      <c r="S67" s="98" t="s">
        <v>355</v>
      </c>
      <c r="T67" s="109" t="s">
        <v>472</v>
      </c>
      <c r="U67" s="110" t="s">
        <v>473</v>
      </c>
      <c r="V67" s="110" t="s">
        <v>474</v>
      </c>
      <c r="W67" s="110" t="s">
        <v>475</v>
      </c>
      <c r="X67" s="110" t="s">
        <v>476</v>
      </c>
      <c r="Y67" s="110" t="s">
        <v>477</v>
      </c>
      <c r="Z67" s="110" t="s">
        <v>478</v>
      </c>
      <c r="AA67" s="107">
        <f>SUM(IF(T67='Evaluación Diseño Control'!$C$2,15,0)+IF(U67='Evaluación Diseño Control'!$C$3,15)+IF(V67='Evaluación Diseño Control'!$C$4,15)+IF(W67='Evaluación Diseño Control'!$C$5,15,IF(W67='Evaluación Diseño Control'!$D$5,10))+IF(X67='Evaluación Diseño Control'!$C$6,15)+IF(Y67='Evaluación Diseño Control'!$C$7,15)+IF(Z67='Evaluación Diseño Control'!$C$8,10,IF(Z67='Evaluación Diseño Control'!$D$8,5)))</f>
        <v>100</v>
      </c>
      <c r="AB67" s="108" t="str">
        <f t="shared" si="8"/>
        <v>Fuerte</v>
      </c>
      <c r="AC67" s="111" t="s">
        <v>422</v>
      </c>
      <c r="AD67" s="108" t="str">
        <f>IFERROR(VLOOKUP(CONCATENATE(AB67,AC67),'Listados Datos'!$S$2:$T$10,2,FALSE),"")</f>
        <v>Fuerte</v>
      </c>
      <c r="AE67" s="108">
        <f t="shared" si="9"/>
        <v>100</v>
      </c>
      <c r="AF67" s="108" t="str">
        <f>VLOOKUP(CONCATENATE(AB67,AC67),'Listados Datos'!$S$2:$U$10,3,0)</f>
        <v>No</v>
      </c>
      <c r="AG67" s="108">
        <f t="shared" si="10"/>
        <v>100</v>
      </c>
      <c r="AH67" s="168" t="str">
        <f t="shared" si="11"/>
        <v>Fuerte</v>
      </c>
      <c r="AI67" s="96" t="s">
        <v>423</v>
      </c>
      <c r="AJ67" s="97">
        <f>IFERROR(VLOOKUP(CONCATENATE(AH67,AI67),'Listados Datos'!$X$6:$Y$7,2,0),0)</f>
        <v>2</v>
      </c>
      <c r="AK67" s="96" t="s">
        <v>423</v>
      </c>
      <c r="AL67" s="100">
        <f>IFERROR(VLOOKUP(CONCATENATE(AH67,AK67),'Listados Datos'!Z$6:$AA72,2,0),0)</f>
        <v>2</v>
      </c>
      <c r="AM67" s="99" t="s">
        <v>233</v>
      </c>
      <c r="AN67" s="64" t="s">
        <v>20</v>
      </c>
      <c r="AO67" s="75" t="str">
        <f t="shared" si="12"/>
        <v>BAJA</v>
      </c>
      <c r="AP67" s="63" t="s">
        <v>236</v>
      </c>
      <c r="AQ67" s="67" t="s">
        <v>942</v>
      </c>
      <c r="AR67" s="65" t="s">
        <v>1090</v>
      </c>
      <c r="AS67" s="66" t="s">
        <v>359</v>
      </c>
      <c r="AT67" s="66" t="s">
        <v>521</v>
      </c>
      <c r="AU67" s="81">
        <v>44075</v>
      </c>
      <c r="AV67" s="81">
        <v>44196</v>
      </c>
      <c r="AW67" s="143" t="s">
        <v>803</v>
      </c>
      <c r="AX67" s="66" t="s">
        <v>804</v>
      </c>
      <c r="AY67" s="66"/>
      <c r="AZ67" s="66"/>
      <c r="BA67" s="66"/>
      <c r="BB67" s="66"/>
      <c r="BC67" s="201"/>
      <c r="BD67" s="201"/>
      <c r="BE67" s="201"/>
      <c r="BF67" s="68"/>
      <c r="BG67" s="68"/>
      <c r="BH67" s="68"/>
      <c r="BI67" s="68"/>
      <c r="BJ67" s="68"/>
      <c r="BK67" s="68"/>
      <c r="BL67" s="68"/>
      <c r="BM67" s="68"/>
      <c r="BN67" s="68"/>
      <c r="BO67" s="68"/>
      <c r="BP67" s="68"/>
      <c r="BQ67" s="68"/>
      <c r="BR67" s="68"/>
      <c r="BS67" s="68"/>
      <c r="BT67" s="68"/>
      <c r="BU67" s="68"/>
      <c r="BV67" s="68"/>
      <c r="BW67" s="68"/>
      <c r="BX67" s="68"/>
      <c r="BY67" s="68"/>
    </row>
    <row r="68" spans="1:77" s="60" customFormat="1" ht="117" x14ac:dyDescent="0.35">
      <c r="A68" s="323"/>
      <c r="B68" s="324"/>
      <c r="C68" s="274"/>
      <c r="D68" s="277"/>
      <c r="E68" s="274"/>
      <c r="F68" s="78" t="s">
        <v>838</v>
      </c>
      <c r="G68" s="69" t="s">
        <v>839</v>
      </c>
      <c r="H68" s="69" t="s">
        <v>293</v>
      </c>
      <c r="I68" s="69" t="s">
        <v>302</v>
      </c>
      <c r="J68" s="69" t="s">
        <v>230</v>
      </c>
      <c r="K68" s="69" t="s">
        <v>840</v>
      </c>
      <c r="L68" s="69" t="s">
        <v>630</v>
      </c>
      <c r="M68" s="165" t="s">
        <v>1009</v>
      </c>
      <c r="N68" s="165" t="s">
        <v>735</v>
      </c>
      <c r="O68" s="62" t="s">
        <v>233</v>
      </c>
      <c r="P68" s="64" t="s">
        <v>17</v>
      </c>
      <c r="Q68" s="75" t="str">
        <f t="shared" si="7"/>
        <v>MODERADA</v>
      </c>
      <c r="R68" s="61" t="s">
        <v>1143</v>
      </c>
      <c r="S68" s="98" t="s">
        <v>355</v>
      </c>
      <c r="T68" s="109" t="s">
        <v>472</v>
      </c>
      <c r="U68" s="110" t="s">
        <v>473</v>
      </c>
      <c r="V68" s="110" t="s">
        <v>474</v>
      </c>
      <c r="W68" s="110" t="s">
        <v>475</v>
      </c>
      <c r="X68" s="110" t="s">
        <v>476</v>
      </c>
      <c r="Y68" s="110" t="s">
        <v>477</v>
      </c>
      <c r="Z68" s="110" t="s">
        <v>478</v>
      </c>
      <c r="AA68" s="107">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08" t="str">
        <f t="shared" si="8"/>
        <v>Fuerte</v>
      </c>
      <c r="AC68" s="111" t="s">
        <v>422</v>
      </c>
      <c r="AD68" s="108" t="str">
        <f>IFERROR(VLOOKUP(CONCATENATE(AB68,AC68),'Listados Datos'!$S$2:$T$10,2,FALSE),"")</f>
        <v>Fuerte</v>
      </c>
      <c r="AE68" s="108">
        <f t="shared" si="9"/>
        <v>100</v>
      </c>
      <c r="AF68" s="108" t="str">
        <f>VLOOKUP(CONCATENATE(AB68,AC68),'Listados Datos'!$S$2:$U$10,3,0)</f>
        <v>No</v>
      </c>
      <c r="AG68" s="108">
        <f t="shared" si="10"/>
        <v>100</v>
      </c>
      <c r="AH68" s="168" t="str">
        <f t="shared" si="11"/>
        <v>Fuerte</v>
      </c>
      <c r="AI68" s="96" t="s">
        <v>423</v>
      </c>
      <c r="AJ68" s="97">
        <f>IFERROR(VLOOKUP(CONCATENATE(AH68,AI68),'Listados Datos'!$X$6:$Y$7,2,0),0)</f>
        <v>2</v>
      </c>
      <c r="AK68" s="96" t="s">
        <v>423</v>
      </c>
      <c r="AL68" s="100">
        <f>IFERROR(VLOOKUP(CONCATENATE(AH68,AK68),'Listados Datos'!Z$6:$AA73,2,0),0)</f>
        <v>2</v>
      </c>
      <c r="AM68" s="99" t="s">
        <v>233</v>
      </c>
      <c r="AN68" s="64" t="s">
        <v>20</v>
      </c>
      <c r="AO68" s="75" t="str">
        <f t="shared" si="12"/>
        <v>BAJA</v>
      </c>
      <c r="AP68" s="63" t="s">
        <v>236</v>
      </c>
      <c r="AQ68" s="67" t="s">
        <v>943</v>
      </c>
      <c r="AR68" s="65" t="s">
        <v>879</v>
      </c>
      <c r="AS68" s="66" t="s">
        <v>329</v>
      </c>
      <c r="AT68" s="66" t="s">
        <v>521</v>
      </c>
      <c r="AU68" s="81">
        <v>44075</v>
      </c>
      <c r="AV68" s="81">
        <v>44196</v>
      </c>
      <c r="AW68" s="143" t="s">
        <v>1115</v>
      </c>
      <c r="AX68" s="66" t="s">
        <v>841</v>
      </c>
      <c r="AY68" s="66"/>
      <c r="AZ68" s="66"/>
      <c r="BA68" s="66"/>
      <c r="BB68" s="66"/>
      <c r="BC68" s="201"/>
      <c r="BD68" s="201"/>
      <c r="BE68" s="201"/>
      <c r="BF68" s="68"/>
      <c r="BG68" s="68"/>
      <c r="BH68" s="68"/>
      <c r="BI68" s="68"/>
      <c r="BJ68" s="68"/>
      <c r="BK68" s="68"/>
      <c r="BL68" s="68"/>
      <c r="BM68" s="68"/>
      <c r="BN68" s="68"/>
      <c r="BO68" s="68"/>
      <c r="BP68" s="68"/>
      <c r="BQ68" s="68"/>
      <c r="BR68" s="68"/>
      <c r="BS68" s="68"/>
      <c r="BT68" s="68"/>
      <c r="BU68" s="68"/>
      <c r="BV68" s="68"/>
      <c r="BW68" s="68"/>
      <c r="BX68" s="68"/>
      <c r="BY68" s="68"/>
    </row>
    <row r="69" spans="1:77" s="60" customFormat="1" ht="104" x14ac:dyDescent="0.35">
      <c r="A69" s="323">
        <v>10</v>
      </c>
      <c r="B69" s="324" t="s">
        <v>284</v>
      </c>
      <c r="C69" s="274" t="s">
        <v>320</v>
      </c>
      <c r="D69" s="320" t="s">
        <v>998</v>
      </c>
      <c r="E69" s="274" t="s">
        <v>329</v>
      </c>
      <c r="F69" s="78" t="s">
        <v>723</v>
      </c>
      <c r="G69" s="69" t="s">
        <v>944</v>
      </c>
      <c r="H69" s="69" t="s">
        <v>291</v>
      </c>
      <c r="I69" s="69" t="s">
        <v>296</v>
      </c>
      <c r="J69" s="69"/>
      <c r="K69" s="69"/>
      <c r="L69" s="69"/>
      <c r="M69" s="165" t="s">
        <v>724</v>
      </c>
      <c r="N69" s="165" t="s">
        <v>725</v>
      </c>
      <c r="O69" s="62" t="s">
        <v>353</v>
      </c>
      <c r="P69" s="64" t="s">
        <v>17</v>
      </c>
      <c r="Q69" s="75" t="str">
        <f t="shared" si="7"/>
        <v>MODERADA</v>
      </c>
      <c r="R69" s="61" t="s">
        <v>1030</v>
      </c>
      <c r="S69" s="98" t="s">
        <v>355</v>
      </c>
      <c r="T69" s="109" t="s">
        <v>472</v>
      </c>
      <c r="U69" s="110" t="s">
        <v>473</v>
      </c>
      <c r="V69" s="110" t="s">
        <v>474</v>
      </c>
      <c r="W69" s="110" t="s">
        <v>475</v>
      </c>
      <c r="X69" s="110" t="s">
        <v>476</v>
      </c>
      <c r="Y69" s="110" t="s">
        <v>477</v>
      </c>
      <c r="Z69" s="110" t="s">
        <v>478</v>
      </c>
      <c r="AA69" s="107">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08" t="str">
        <f t="shared" si="8"/>
        <v>Fuerte</v>
      </c>
      <c r="AC69" s="111" t="s">
        <v>422</v>
      </c>
      <c r="AD69" s="108" t="str">
        <f>IFERROR(VLOOKUP(CONCATENATE(AB69,AC69),'Listados Datos'!$S$2:$T$10,2,FALSE),"")</f>
        <v>Fuerte</v>
      </c>
      <c r="AE69" s="108">
        <f t="shared" si="9"/>
        <v>100</v>
      </c>
      <c r="AF69" s="108" t="str">
        <f>VLOOKUP(CONCATENATE(AB69,AC69),'Listados Datos'!$S$2:$U$10,3,0)</f>
        <v>No</v>
      </c>
      <c r="AG69" s="108">
        <f t="shared" si="10"/>
        <v>100</v>
      </c>
      <c r="AH69" s="168" t="str">
        <f t="shared" si="11"/>
        <v>Fuerte</v>
      </c>
      <c r="AI69" s="96" t="s">
        <v>423</v>
      </c>
      <c r="AJ69" s="97">
        <f>IFERROR(VLOOKUP(CONCATENATE(AH69,AI69),'Listados Datos'!$X$6:$Y$7,2,0),0)</f>
        <v>2</v>
      </c>
      <c r="AK69" s="96" t="s">
        <v>423</v>
      </c>
      <c r="AL69" s="100">
        <f>IFERROR(VLOOKUP(CONCATENATE(AH69,AK69),'Listados Datos'!Z$6:$AA74,2,0),0)</f>
        <v>2</v>
      </c>
      <c r="AM69" s="99" t="s">
        <v>353</v>
      </c>
      <c r="AN69" s="64" t="s">
        <v>20</v>
      </c>
      <c r="AO69" s="75" t="str">
        <f t="shared" si="12"/>
        <v>BAJA</v>
      </c>
      <c r="AP69" s="63" t="s">
        <v>236</v>
      </c>
      <c r="AQ69" s="67" t="s">
        <v>951</v>
      </c>
      <c r="AR69" s="65" t="s">
        <v>945</v>
      </c>
      <c r="AS69" s="66" t="s">
        <v>359</v>
      </c>
      <c r="AT69" s="66" t="s">
        <v>521</v>
      </c>
      <c r="AU69" s="81">
        <v>44075</v>
      </c>
      <c r="AV69" s="81">
        <v>44196</v>
      </c>
      <c r="AW69" s="143" t="s">
        <v>726</v>
      </c>
      <c r="AX69" s="66" t="s">
        <v>946</v>
      </c>
      <c r="AY69" s="66"/>
      <c r="AZ69" s="66"/>
      <c r="BA69" s="66"/>
      <c r="BB69" s="66"/>
      <c r="BC69" s="201"/>
      <c r="BD69" s="201"/>
      <c r="BE69" s="201"/>
      <c r="BF69" s="68"/>
      <c r="BG69" s="68"/>
      <c r="BH69" s="68"/>
      <c r="BI69" s="68"/>
      <c r="BJ69" s="68"/>
      <c r="BK69" s="68"/>
      <c r="BL69" s="68"/>
      <c r="BM69" s="68"/>
      <c r="BN69" s="68"/>
      <c r="BO69" s="68"/>
      <c r="BP69" s="68"/>
      <c r="BQ69" s="68"/>
      <c r="BR69" s="68"/>
      <c r="BS69" s="68"/>
      <c r="BT69" s="68"/>
      <c r="BU69" s="68"/>
      <c r="BV69" s="68"/>
      <c r="BW69" s="68"/>
      <c r="BX69" s="68"/>
      <c r="BY69" s="68"/>
    </row>
    <row r="70" spans="1:77" s="60" customFormat="1" ht="78" x14ac:dyDescent="0.35">
      <c r="A70" s="323"/>
      <c r="B70" s="324"/>
      <c r="C70" s="274"/>
      <c r="D70" s="320"/>
      <c r="E70" s="274"/>
      <c r="F70" s="78" t="s">
        <v>346</v>
      </c>
      <c r="G70" s="69" t="s">
        <v>880</v>
      </c>
      <c r="H70" s="69" t="s">
        <v>291</v>
      </c>
      <c r="I70" s="69" t="s">
        <v>296</v>
      </c>
      <c r="J70" s="69"/>
      <c r="K70" s="69"/>
      <c r="L70" s="69"/>
      <c r="M70" s="165" t="s">
        <v>727</v>
      </c>
      <c r="N70" s="165" t="s">
        <v>728</v>
      </c>
      <c r="O70" s="62" t="s">
        <v>16</v>
      </c>
      <c r="P70" s="64" t="s">
        <v>17</v>
      </c>
      <c r="Q70" s="75" t="str">
        <f t="shared" si="7"/>
        <v>ALTA</v>
      </c>
      <c r="R70" s="61" t="s">
        <v>1031</v>
      </c>
      <c r="S70" s="98" t="s">
        <v>355</v>
      </c>
      <c r="T70" s="109" t="s">
        <v>472</v>
      </c>
      <c r="U70" s="110" t="s">
        <v>473</v>
      </c>
      <c r="V70" s="110" t="s">
        <v>474</v>
      </c>
      <c r="W70" s="110" t="s">
        <v>475</v>
      </c>
      <c r="X70" s="110" t="s">
        <v>476</v>
      </c>
      <c r="Y70" s="110" t="s">
        <v>477</v>
      </c>
      <c r="Z70" s="110" t="s">
        <v>478</v>
      </c>
      <c r="AA70" s="107">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08" t="str">
        <f t="shared" si="8"/>
        <v>Fuerte</v>
      </c>
      <c r="AC70" s="111" t="s">
        <v>422</v>
      </c>
      <c r="AD70" s="108" t="str">
        <f>IFERROR(VLOOKUP(CONCATENATE(AB70,AC70),'Listados Datos'!$S$2:$T$10,2,FALSE),"")</f>
        <v>Fuerte</v>
      </c>
      <c r="AE70" s="108">
        <f t="shared" si="9"/>
        <v>100</v>
      </c>
      <c r="AF70" s="108" t="str">
        <f>VLOOKUP(CONCATENATE(AB70,AC70),'Listados Datos'!$S$2:$U$10,3,0)</f>
        <v>No</v>
      </c>
      <c r="AG70" s="108">
        <f t="shared" si="10"/>
        <v>100</v>
      </c>
      <c r="AH70" s="168" t="str">
        <f t="shared" si="11"/>
        <v>Fuerte</v>
      </c>
      <c r="AI70" s="96" t="s">
        <v>423</v>
      </c>
      <c r="AJ70" s="97">
        <f>IFERROR(VLOOKUP(CONCATENATE(AH70,AI70),'Listados Datos'!$X$6:$Y$7,2,0),0)</f>
        <v>2</v>
      </c>
      <c r="AK70" s="96" t="s">
        <v>423</v>
      </c>
      <c r="AL70" s="100">
        <f>IFERROR(VLOOKUP(CONCATENATE(AH70,AK70),'Listados Datos'!Z$6:$AA75,2,0),0)</f>
        <v>2</v>
      </c>
      <c r="AM70" s="99" t="s">
        <v>233</v>
      </c>
      <c r="AN70" s="64" t="s">
        <v>20</v>
      </c>
      <c r="AO70" s="75" t="str">
        <f t="shared" si="12"/>
        <v>BAJA</v>
      </c>
      <c r="AP70" s="63" t="s">
        <v>236</v>
      </c>
      <c r="AQ70" s="67" t="s">
        <v>952</v>
      </c>
      <c r="AR70" s="65" t="s">
        <v>1091</v>
      </c>
      <c r="AS70" s="66" t="s">
        <v>359</v>
      </c>
      <c r="AT70" s="66" t="s">
        <v>521</v>
      </c>
      <c r="AU70" s="81">
        <v>44075</v>
      </c>
      <c r="AV70" s="81">
        <v>44196</v>
      </c>
      <c r="AW70" s="143" t="s">
        <v>731</v>
      </c>
      <c r="AX70" s="66" t="s">
        <v>717</v>
      </c>
      <c r="AY70" s="66"/>
      <c r="AZ70" s="66"/>
      <c r="BA70" s="66"/>
      <c r="BB70" s="66"/>
      <c r="BC70" s="201"/>
      <c r="BD70" s="201"/>
      <c r="BE70" s="201"/>
      <c r="BF70" s="68"/>
      <c r="BG70" s="68"/>
      <c r="BH70" s="68"/>
      <c r="BI70" s="68"/>
      <c r="BJ70" s="68"/>
      <c r="BK70" s="68"/>
      <c r="BL70" s="68"/>
      <c r="BM70" s="68"/>
      <c r="BN70" s="68"/>
      <c r="BO70" s="68"/>
      <c r="BP70" s="68"/>
      <c r="BQ70" s="68"/>
      <c r="BR70" s="68"/>
      <c r="BS70" s="68"/>
      <c r="BT70" s="68"/>
      <c r="BU70" s="68"/>
      <c r="BV70" s="68"/>
      <c r="BW70" s="68"/>
      <c r="BX70" s="68"/>
      <c r="BY70" s="68"/>
    </row>
    <row r="71" spans="1:77" s="60" customFormat="1" ht="143" x14ac:dyDescent="0.35">
      <c r="A71" s="323"/>
      <c r="B71" s="324"/>
      <c r="C71" s="274"/>
      <c r="D71" s="320"/>
      <c r="E71" s="274"/>
      <c r="F71" s="78" t="s">
        <v>1250</v>
      </c>
      <c r="G71" s="69" t="s">
        <v>371</v>
      </c>
      <c r="H71" s="69" t="s">
        <v>292</v>
      </c>
      <c r="I71" s="69" t="s">
        <v>301</v>
      </c>
      <c r="J71" s="69"/>
      <c r="K71" s="69"/>
      <c r="L71" s="69"/>
      <c r="M71" s="165" t="s">
        <v>729</v>
      </c>
      <c r="N71" s="165" t="s">
        <v>730</v>
      </c>
      <c r="O71" s="62" t="s">
        <v>353</v>
      </c>
      <c r="P71" s="64" t="s">
        <v>15</v>
      </c>
      <c r="Q71" s="75" t="str">
        <f t="shared" si="7"/>
        <v>ALTA</v>
      </c>
      <c r="R71" s="61" t="s">
        <v>1259</v>
      </c>
      <c r="S71" s="98" t="s">
        <v>355</v>
      </c>
      <c r="T71" s="109" t="s">
        <v>472</v>
      </c>
      <c r="U71" s="110" t="s">
        <v>473</v>
      </c>
      <c r="V71" s="110" t="s">
        <v>474</v>
      </c>
      <c r="W71" s="110" t="s">
        <v>475</v>
      </c>
      <c r="X71" s="110" t="s">
        <v>476</v>
      </c>
      <c r="Y71" s="110" t="s">
        <v>477</v>
      </c>
      <c r="Z71" s="110" t="s">
        <v>478</v>
      </c>
      <c r="AA71" s="107">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08" t="str">
        <f t="shared" si="8"/>
        <v>Fuerte</v>
      </c>
      <c r="AC71" s="111" t="s">
        <v>422</v>
      </c>
      <c r="AD71" s="108" t="str">
        <f>IFERROR(VLOOKUP(CONCATENATE(AB71,AC71),'Listados Datos'!$S$2:$T$10,2,FALSE),"")</f>
        <v>Fuerte</v>
      </c>
      <c r="AE71" s="108">
        <f t="shared" si="9"/>
        <v>100</v>
      </c>
      <c r="AF71" s="108" t="str">
        <f>VLOOKUP(CONCATENATE(AB71,AC71),'Listados Datos'!$S$2:$U$10,3,0)</f>
        <v>No</v>
      </c>
      <c r="AG71" s="108">
        <f t="shared" si="10"/>
        <v>100</v>
      </c>
      <c r="AH71" s="168" t="str">
        <f t="shared" si="11"/>
        <v>Fuerte</v>
      </c>
      <c r="AI71" s="96" t="s">
        <v>423</v>
      </c>
      <c r="AJ71" s="97">
        <f>IFERROR(VLOOKUP(CONCATENATE(AH71,AI71),'Listados Datos'!$X$6:$Y$7,2,0),0)</f>
        <v>2</v>
      </c>
      <c r="AK71" s="96" t="s">
        <v>423</v>
      </c>
      <c r="AL71" s="100">
        <f>IFERROR(VLOOKUP(CONCATENATE(AH71,AK71),'Listados Datos'!Z$6:$AA76,2,0),0)</f>
        <v>2</v>
      </c>
      <c r="AM71" s="99" t="s">
        <v>353</v>
      </c>
      <c r="AN71" s="64" t="s">
        <v>17</v>
      </c>
      <c r="AO71" s="75" t="str">
        <f t="shared" si="12"/>
        <v>MODERADA</v>
      </c>
      <c r="AP71" s="63" t="s">
        <v>189</v>
      </c>
      <c r="AQ71" s="67" t="s">
        <v>953</v>
      </c>
      <c r="AR71" s="65" t="s">
        <v>1092</v>
      </c>
      <c r="AS71" s="66" t="s">
        <v>329</v>
      </c>
      <c r="AT71" s="66" t="s">
        <v>521</v>
      </c>
      <c r="AU71" s="81">
        <v>44075</v>
      </c>
      <c r="AV71" s="81">
        <v>44196</v>
      </c>
      <c r="AW71" s="143" t="s">
        <v>947</v>
      </c>
      <c r="AX71" s="66" t="s">
        <v>720</v>
      </c>
      <c r="AY71" s="66"/>
      <c r="AZ71" s="66"/>
      <c r="BA71" s="66"/>
      <c r="BB71" s="66"/>
      <c r="BC71" s="201"/>
      <c r="BD71" s="201"/>
      <c r="BE71" s="201"/>
      <c r="BF71" s="68"/>
      <c r="BG71" s="68"/>
      <c r="BH71" s="68"/>
      <c r="BI71" s="68"/>
      <c r="BJ71" s="68"/>
      <c r="BK71" s="68"/>
      <c r="BL71" s="68"/>
      <c r="BM71" s="68"/>
      <c r="BN71" s="68"/>
      <c r="BO71" s="68"/>
      <c r="BP71" s="68"/>
      <c r="BQ71" s="68"/>
      <c r="BR71" s="68"/>
      <c r="BS71" s="68"/>
      <c r="BT71" s="68"/>
      <c r="BU71" s="68"/>
      <c r="BV71" s="68"/>
      <c r="BW71" s="68"/>
      <c r="BX71" s="68"/>
      <c r="BY71" s="68"/>
    </row>
    <row r="72" spans="1:77" s="60" customFormat="1" ht="104" x14ac:dyDescent="0.35">
      <c r="A72" s="323"/>
      <c r="B72" s="324"/>
      <c r="C72" s="274"/>
      <c r="D72" s="320"/>
      <c r="E72" s="274"/>
      <c r="F72" s="78" t="s">
        <v>732</v>
      </c>
      <c r="G72" s="69" t="s">
        <v>733</v>
      </c>
      <c r="H72" s="69" t="s">
        <v>293</v>
      </c>
      <c r="I72" s="69" t="s">
        <v>302</v>
      </c>
      <c r="J72" s="69" t="s">
        <v>230</v>
      </c>
      <c r="K72" s="69" t="s">
        <v>734</v>
      </c>
      <c r="L72" s="69" t="s">
        <v>630</v>
      </c>
      <c r="M72" s="165" t="s">
        <v>948</v>
      </c>
      <c r="N72" s="165" t="s">
        <v>735</v>
      </c>
      <c r="O72" s="62" t="s">
        <v>233</v>
      </c>
      <c r="P72" s="64" t="s">
        <v>17</v>
      </c>
      <c r="Q72" s="75" t="str">
        <f t="shared" si="7"/>
        <v>MODERADA</v>
      </c>
      <c r="R72" s="61" t="s">
        <v>736</v>
      </c>
      <c r="S72" s="98" t="s">
        <v>355</v>
      </c>
      <c r="T72" s="109" t="s">
        <v>472</v>
      </c>
      <c r="U72" s="110" t="s">
        <v>473</v>
      </c>
      <c r="V72" s="110" t="s">
        <v>474</v>
      </c>
      <c r="W72" s="110" t="s">
        <v>475</v>
      </c>
      <c r="X72" s="110" t="s">
        <v>476</v>
      </c>
      <c r="Y72" s="110" t="s">
        <v>477</v>
      </c>
      <c r="Z72" s="110" t="s">
        <v>478</v>
      </c>
      <c r="AA72" s="107">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08" t="str">
        <f t="shared" si="8"/>
        <v>Fuerte</v>
      </c>
      <c r="AC72" s="111" t="s">
        <v>422</v>
      </c>
      <c r="AD72" s="108" t="str">
        <f>IFERROR(VLOOKUP(CONCATENATE(AB72,AC72),'Listados Datos'!$S$2:$T$10,2,FALSE),"")</f>
        <v>Fuerte</v>
      </c>
      <c r="AE72" s="108">
        <f t="shared" si="9"/>
        <v>100</v>
      </c>
      <c r="AF72" s="108" t="str">
        <f>VLOOKUP(CONCATENATE(AB72,AC72),'Listados Datos'!$S$2:$U$10,3,0)</f>
        <v>No</v>
      </c>
      <c r="AG72" s="108">
        <f t="shared" si="10"/>
        <v>100</v>
      </c>
      <c r="AH72" s="168" t="str">
        <f t="shared" si="11"/>
        <v>Fuerte</v>
      </c>
      <c r="AI72" s="96" t="s">
        <v>423</v>
      </c>
      <c r="AJ72" s="97">
        <f>IFERROR(VLOOKUP(CONCATENATE(AH72,AI72),'Listados Datos'!$X$6:$Y$7,2,0),0)</f>
        <v>2</v>
      </c>
      <c r="AK72" s="96" t="s">
        <v>423</v>
      </c>
      <c r="AL72" s="100">
        <f>IFERROR(VLOOKUP(CONCATENATE(AH72,AK72),'Listados Datos'!Z$6:$AA77,2,0),0)</f>
        <v>2</v>
      </c>
      <c r="AM72" s="99" t="s">
        <v>233</v>
      </c>
      <c r="AN72" s="64" t="s">
        <v>20</v>
      </c>
      <c r="AO72" s="75" t="str">
        <f t="shared" si="12"/>
        <v>BAJA</v>
      </c>
      <c r="AP72" s="63" t="s">
        <v>236</v>
      </c>
      <c r="AQ72" s="67" t="s">
        <v>954</v>
      </c>
      <c r="AR72" s="65" t="s">
        <v>1093</v>
      </c>
      <c r="AS72" s="66" t="s">
        <v>1224</v>
      </c>
      <c r="AT72" s="66" t="s">
        <v>521</v>
      </c>
      <c r="AU72" s="81">
        <v>44075</v>
      </c>
      <c r="AV72" s="81">
        <v>44196</v>
      </c>
      <c r="AW72" s="143" t="s">
        <v>949</v>
      </c>
      <c r="AX72" s="66" t="s">
        <v>950</v>
      </c>
      <c r="AY72" s="66"/>
      <c r="AZ72" s="66"/>
      <c r="BA72" s="66"/>
      <c r="BB72" s="66"/>
      <c r="BC72" s="201"/>
      <c r="BD72" s="201"/>
      <c r="BE72" s="201"/>
      <c r="BF72" s="68"/>
      <c r="BG72" s="68"/>
      <c r="BH72" s="68"/>
      <c r="BI72" s="68"/>
      <c r="BJ72" s="68"/>
      <c r="BK72" s="68"/>
      <c r="BL72" s="68"/>
      <c r="BM72" s="68"/>
      <c r="BN72" s="68"/>
      <c r="BO72" s="68"/>
      <c r="BP72" s="68"/>
      <c r="BQ72" s="68"/>
      <c r="BR72" s="68"/>
      <c r="BS72" s="68"/>
      <c r="BT72" s="68"/>
      <c r="BU72" s="68"/>
      <c r="BV72" s="68"/>
      <c r="BW72" s="68"/>
      <c r="BX72" s="68"/>
      <c r="BY72" s="68"/>
    </row>
    <row r="73" spans="1:77" s="60" customFormat="1" ht="143" x14ac:dyDescent="0.35">
      <c r="A73" s="323">
        <v>11</v>
      </c>
      <c r="B73" s="324" t="s">
        <v>286</v>
      </c>
      <c r="C73" s="274" t="s">
        <v>321</v>
      </c>
      <c r="D73" s="277" t="s">
        <v>998</v>
      </c>
      <c r="E73" s="274" t="s">
        <v>329</v>
      </c>
      <c r="F73" s="78" t="s">
        <v>739</v>
      </c>
      <c r="G73" s="69" t="s">
        <v>347</v>
      </c>
      <c r="H73" s="69" t="s">
        <v>291</v>
      </c>
      <c r="I73" s="69" t="s">
        <v>296</v>
      </c>
      <c r="J73" s="69"/>
      <c r="K73" s="69"/>
      <c r="L73" s="69"/>
      <c r="M73" s="165" t="s">
        <v>740</v>
      </c>
      <c r="N73" s="165" t="s">
        <v>741</v>
      </c>
      <c r="O73" s="62" t="s">
        <v>353</v>
      </c>
      <c r="P73" s="64" t="s">
        <v>19</v>
      </c>
      <c r="Q73" s="75" t="str">
        <f t="shared" si="7"/>
        <v>BAJA</v>
      </c>
      <c r="R73" s="61" t="s">
        <v>1033</v>
      </c>
      <c r="S73" s="98" t="s">
        <v>355</v>
      </c>
      <c r="T73" s="109" t="s">
        <v>472</v>
      </c>
      <c r="U73" s="110" t="s">
        <v>473</v>
      </c>
      <c r="V73" s="110" t="s">
        <v>474</v>
      </c>
      <c r="W73" s="110" t="s">
        <v>475</v>
      </c>
      <c r="X73" s="110" t="s">
        <v>476</v>
      </c>
      <c r="Y73" s="110" t="s">
        <v>477</v>
      </c>
      <c r="Z73" s="110" t="s">
        <v>478</v>
      </c>
      <c r="AA73" s="107">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08" t="str">
        <f t="shared" si="8"/>
        <v>Fuerte</v>
      </c>
      <c r="AC73" s="111" t="s">
        <v>422</v>
      </c>
      <c r="AD73" s="108" t="str">
        <f>IFERROR(VLOOKUP(CONCATENATE(AB73,AC73),'Listados Datos'!$S$2:$T$10,2,FALSE),"")</f>
        <v>Fuerte</v>
      </c>
      <c r="AE73" s="108">
        <f t="shared" si="9"/>
        <v>100</v>
      </c>
      <c r="AF73" s="108" t="str">
        <f>VLOOKUP(CONCATENATE(AB73,AC73),'Listados Datos'!$S$2:$U$10,3,0)</f>
        <v>No</v>
      </c>
      <c r="AG73" s="108">
        <f t="shared" si="10"/>
        <v>100</v>
      </c>
      <c r="AH73" s="168" t="str">
        <f t="shared" si="11"/>
        <v>Fuerte</v>
      </c>
      <c r="AI73" s="96" t="s">
        <v>423</v>
      </c>
      <c r="AJ73" s="97">
        <f>IFERROR(VLOOKUP(CONCATENATE(AH73,AI73),'Listados Datos'!$X$6:$Y$7,2,0),0)</f>
        <v>2</v>
      </c>
      <c r="AK73" s="96" t="s">
        <v>423</v>
      </c>
      <c r="AL73" s="100">
        <f>IFERROR(VLOOKUP(CONCATENATE(AH73,AK73),'Listados Datos'!Z$6:$AA78,2,0),0)</f>
        <v>2</v>
      </c>
      <c r="AM73" s="99" t="s">
        <v>233</v>
      </c>
      <c r="AN73" s="64" t="s">
        <v>20</v>
      </c>
      <c r="AO73" s="75" t="str">
        <f t="shared" si="12"/>
        <v>BAJA</v>
      </c>
      <c r="AP73" s="63" t="s">
        <v>236</v>
      </c>
      <c r="AQ73" s="67" t="s">
        <v>1045</v>
      </c>
      <c r="AR73" s="65" t="s">
        <v>1094</v>
      </c>
      <c r="AS73" s="66" t="s">
        <v>359</v>
      </c>
      <c r="AT73" s="66" t="s">
        <v>521</v>
      </c>
      <c r="AU73" s="81">
        <v>44075</v>
      </c>
      <c r="AV73" s="81">
        <v>44196</v>
      </c>
      <c r="AW73" s="143" t="s">
        <v>742</v>
      </c>
      <c r="AX73" s="66" t="s">
        <v>743</v>
      </c>
      <c r="AY73" s="66"/>
      <c r="AZ73" s="66"/>
      <c r="BA73" s="66"/>
      <c r="BB73" s="66"/>
      <c r="BC73" s="201"/>
      <c r="BD73" s="201"/>
      <c r="BE73" s="201"/>
      <c r="BF73" s="68"/>
      <c r="BG73" s="68"/>
      <c r="BH73" s="68"/>
      <c r="BI73" s="68"/>
      <c r="BJ73" s="68"/>
      <c r="BK73" s="68"/>
      <c r="BL73" s="68"/>
      <c r="BM73" s="68"/>
      <c r="BN73" s="68"/>
      <c r="BO73" s="68"/>
      <c r="BP73" s="68"/>
      <c r="BQ73" s="68"/>
      <c r="BR73" s="68"/>
      <c r="BS73" s="68"/>
      <c r="BT73" s="68"/>
      <c r="BU73" s="68"/>
      <c r="BV73" s="68"/>
      <c r="BW73" s="68"/>
      <c r="BX73" s="68"/>
      <c r="BY73" s="68"/>
    </row>
    <row r="74" spans="1:77" s="60" customFormat="1" ht="143" x14ac:dyDescent="0.35">
      <c r="A74" s="323"/>
      <c r="B74" s="324"/>
      <c r="C74" s="274"/>
      <c r="D74" s="277"/>
      <c r="E74" s="274"/>
      <c r="F74" s="78" t="s">
        <v>744</v>
      </c>
      <c r="G74" s="69" t="s">
        <v>745</v>
      </c>
      <c r="H74" s="69" t="s">
        <v>291</v>
      </c>
      <c r="I74" s="69" t="s">
        <v>296</v>
      </c>
      <c r="J74" s="69"/>
      <c r="K74" s="69"/>
      <c r="L74" s="69"/>
      <c r="M74" s="165" t="s">
        <v>746</v>
      </c>
      <c r="N74" s="165" t="s">
        <v>747</v>
      </c>
      <c r="O74" s="62" t="s">
        <v>353</v>
      </c>
      <c r="P74" s="64" t="s">
        <v>20</v>
      </c>
      <c r="Q74" s="75" t="str">
        <f t="shared" si="7"/>
        <v>BAJA</v>
      </c>
      <c r="R74" s="61" t="s">
        <v>1034</v>
      </c>
      <c r="S74" s="98" t="s">
        <v>355</v>
      </c>
      <c r="T74" s="109" t="s">
        <v>472</v>
      </c>
      <c r="U74" s="110" t="s">
        <v>473</v>
      </c>
      <c r="V74" s="110" t="s">
        <v>474</v>
      </c>
      <c r="W74" s="110" t="s">
        <v>475</v>
      </c>
      <c r="X74" s="110" t="s">
        <v>476</v>
      </c>
      <c r="Y74" s="110" t="s">
        <v>477</v>
      </c>
      <c r="Z74" s="110" t="s">
        <v>478</v>
      </c>
      <c r="AA74" s="107">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08" t="str">
        <f t="shared" si="8"/>
        <v>Fuerte</v>
      </c>
      <c r="AC74" s="111" t="s">
        <v>422</v>
      </c>
      <c r="AD74" s="108" t="str">
        <f>IFERROR(VLOOKUP(CONCATENATE(AB74,AC74),'Listados Datos'!$S$2:$T$10,2,FALSE),"")</f>
        <v>Fuerte</v>
      </c>
      <c r="AE74" s="108">
        <f t="shared" si="9"/>
        <v>100</v>
      </c>
      <c r="AF74" s="108" t="str">
        <f>VLOOKUP(CONCATENATE(AB74,AC74),'Listados Datos'!$S$2:$U$10,3,0)</f>
        <v>No</v>
      </c>
      <c r="AG74" s="108">
        <f t="shared" si="10"/>
        <v>100</v>
      </c>
      <c r="AH74" s="168" t="str">
        <f t="shared" si="11"/>
        <v>Fuerte</v>
      </c>
      <c r="AI74" s="96" t="s">
        <v>423</v>
      </c>
      <c r="AJ74" s="97">
        <f>IFERROR(VLOOKUP(CONCATENATE(AH74,AI74),'Listados Datos'!$X$6:$Y$7,2,0),0)</f>
        <v>2</v>
      </c>
      <c r="AK74" s="96" t="s">
        <v>423</v>
      </c>
      <c r="AL74" s="100">
        <f>IFERROR(VLOOKUP(CONCATENATE(AH74,AK74),'Listados Datos'!Z$6:$AA79,2,0),0)</f>
        <v>2</v>
      </c>
      <c r="AM74" s="99" t="s">
        <v>233</v>
      </c>
      <c r="AN74" s="64" t="s">
        <v>20</v>
      </c>
      <c r="AO74" s="75" t="str">
        <f t="shared" si="12"/>
        <v>BAJA</v>
      </c>
      <c r="AP74" s="63" t="s">
        <v>236</v>
      </c>
      <c r="AQ74" s="67" t="s">
        <v>1046</v>
      </c>
      <c r="AR74" s="65" t="s">
        <v>1095</v>
      </c>
      <c r="AS74" s="66" t="s">
        <v>359</v>
      </c>
      <c r="AT74" s="66" t="s">
        <v>521</v>
      </c>
      <c r="AU74" s="81">
        <v>44075</v>
      </c>
      <c r="AV74" s="81">
        <v>44196</v>
      </c>
      <c r="AW74" s="143" t="s">
        <v>748</v>
      </c>
      <c r="AX74" s="66" t="s">
        <v>881</v>
      </c>
      <c r="AY74" s="66"/>
      <c r="AZ74" s="66"/>
      <c r="BA74" s="66"/>
      <c r="BB74" s="66"/>
      <c r="BC74" s="201"/>
      <c r="BD74" s="201"/>
      <c r="BE74" s="201"/>
      <c r="BF74" s="68"/>
      <c r="BG74" s="68"/>
      <c r="BH74" s="68"/>
      <c r="BI74" s="68"/>
      <c r="BJ74" s="68"/>
      <c r="BK74" s="68"/>
      <c r="BL74" s="68"/>
      <c r="BM74" s="68"/>
      <c r="BN74" s="68"/>
      <c r="BO74" s="68"/>
      <c r="BP74" s="68"/>
      <c r="BQ74" s="68"/>
      <c r="BR74" s="68"/>
      <c r="BS74" s="68"/>
      <c r="BT74" s="68"/>
      <c r="BU74" s="68"/>
      <c r="BV74" s="68"/>
      <c r="BW74" s="68"/>
      <c r="BX74" s="68"/>
      <c r="BY74" s="68"/>
    </row>
    <row r="75" spans="1:77" s="60" customFormat="1" ht="234" x14ac:dyDescent="0.35">
      <c r="A75" s="323"/>
      <c r="B75" s="324"/>
      <c r="C75" s="274"/>
      <c r="D75" s="277"/>
      <c r="E75" s="274"/>
      <c r="F75" s="78" t="s">
        <v>348</v>
      </c>
      <c r="G75" s="69" t="s">
        <v>749</v>
      </c>
      <c r="H75" s="69" t="s">
        <v>291</v>
      </c>
      <c r="I75" s="69" t="s">
        <v>299</v>
      </c>
      <c r="J75" s="69"/>
      <c r="K75" s="69"/>
      <c r="L75" s="69"/>
      <c r="M75" s="165" t="s">
        <v>750</v>
      </c>
      <c r="N75" s="165" t="s">
        <v>751</v>
      </c>
      <c r="O75" s="62" t="s">
        <v>13</v>
      </c>
      <c r="P75" s="64" t="s">
        <v>17</v>
      </c>
      <c r="Q75" s="75" t="str">
        <f t="shared" si="7"/>
        <v>EXTREMA</v>
      </c>
      <c r="R75" s="61" t="s">
        <v>1035</v>
      </c>
      <c r="S75" s="98" t="s">
        <v>355</v>
      </c>
      <c r="T75" s="109" t="s">
        <v>472</v>
      </c>
      <c r="U75" s="110" t="s">
        <v>473</v>
      </c>
      <c r="V75" s="110" t="s">
        <v>474</v>
      </c>
      <c r="W75" s="110" t="s">
        <v>475</v>
      </c>
      <c r="X75" s="110" t="s">
        <v>476</v>
      </c>
      <c r="Y75" s="110" t="s">
        <v>477</v>
      </c>
      <c r="Z75" s="110" t="s">
        <v>478</v>
      </c>
      <c r="AA75" s="107">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08" t="str">
        <f t="shared" si="8"/>
        <v>Fuerte</v>
      </c>
      <c r="AC75" s="111" t="s">
        <v>422</v>
      </c>
      <c r="AD75" s="108" t="str">
        <f>IFERROR(VLOOKUP(CONCATENATE(AB75,AC75),'Listados Datos'!$S$2:$T$10,2,FALSE),"")</f>
        <v>Fuerte</v>
      </c>
      <c r="AE75" s="108">
        <f t="shared" si="9"/>
        <v>100</v>
      </c>
      <c r="AF75" s="108" t="str">
        <f>VLOOKUP(CONCATENATE(AB75,AC75),'Listados Datos'!$S$2:$U$10,3,0)</f>
        <v>No</v>
      </c>
      <c r="AG75" s="108">
        <f t="shared" si="10"/>
        <v>100</v>
      </c>
      <c r="AH75" s="168" t="str">
        <f t="shared" si="11"/>
        <v>Fuerte</v>
      </c>
      <c r="AI75" s="96" t="s">
        <v>423</v>
      </c>
      <c r="AJ75" s="97">
        <f>IFERROR(VLOOKUP(CONCATENATE(AH75,AI75),'Listados Datos'!$X$6:$Y$7,2,0),0)</f>
        <v>2</v>
      </c>
      <c r="AK75" s="96" t="s">
        <v>423</v>
      </c>
      <c r="AL75" s="100">
        <f>IFERROR(VLOOKUP(CONCATENATE(AH75,AK75),'Listados Datos'!Z$6:$AA80,2,0),0)</f>
        <v>2</v>
      </c>
      <c r="AM75" s="99" t="s">
        <v>16</v>
      </c>
      <c r="AN75" s="64" t="s">
        <v>20</v>
      </c>
      <c r="AO75" s="75" t="str">
        <f t="shared" si="12"/>
        <v>BAJA</v>
      </c>
      <c r="AP75" s="63" t="s">
        <v>236</v>
      </c>
      <c r="AQ75" s="67" t="s">
        <v>1047</v>
      </c>
      <c r="AR75" s="65" t="s">
        <v>1096</v>
      </c>
      <c r="AS75" s="66" t="s">
        <v>359</v>
      </c>
      <c r="AT75" s="66" t="s">
        <v>521</v>
      </c>
      <c r="AU75" s="81">
        <v>44075</v>
      </c>
      <c r="AV75" s="81">
        <v>44196</v>
      </c>
      <c r="AW75" s="143" t="s">
        <v>882</v>
      </c>
      <c r="AX75" s="66" t="s">
        <v>752</v>
      </c>
      <c r="AY75" s="66"/>
      <c r="AZ75" s="66"/>
      <c r="BA75" s="66"/>
      <c r="BB75" s="66"/>
      <c r="BC75" s="201"/>
      <c r="BD75" s="201"/>
      <c r="BE75" s="201"/>
      <c r="BF75" s="68"/>
      <c r="BG75" s="68"/>
      <c r="BH75" s="68"/>
      <c r="BI75" s="68"/>
      <c r="BJ75" s="68"/>
      <c r="BK75" s="68"/>
      <c r="BL75" s="68"/>
      <c r="BM75" s="68"/>
      <c r="BN75" s="68"/>
      <c r="BO75" s="68"/>
      <c r="BP75" s="68"/>
      <c r="BQ75" s="68"/>
      <c r="BR75" s="68"/>
      <c r="BS75" s="68"/>
      <c r="BT75" s="68"/>
      <c r="BU75" s="68"/>
      <c r="BV75" s="68"/>
      <c r="BW75" s="68"/>
      <c r="BX75" s="68"/>
      <c r="BY75" s="68"/>
    </row>
    <row r="76" spans="1:77" s="60" customFormat="1" ht="124" x14ac:dyDescent="0.35">
      <c r="A76" s="323"/>
      <c r="B76" s="324"/>
      <c r="C76" s="274"/>
      <c r="D76" s="277"/>
      <c r="E76" s="274"/>
      <c r="F76" s="78" t="s">
        <v>1251</v>
      </c>
      <c r="G76" s="69" t="s">
        <v>753</v>
      </c>
      <c r="H76" s="69" t="s">
        <v>292</v>
      </c>
      <c r="I76" s="69" t="s">
        <v>301</v>
      </c>
      <c r="J76" s="69"/>
      <c r="K76" s="69"/>
      <c r="L76" s="69"/>
      <c r="M76" s="165" t="s">
        <v>754</v>
      </c>
      <c r="N76" s="165" t="s">
        <v>755</v>
      </c>
      <c r="O76" s="62" t="s">
        <v>353</v>
      </c>
      <c r="P76" s="64" t="s">
        <v>17</v>
      </c>
      <c r="Q76" s="75" t="str">
        <f t="shared" si="7"/>
        <v>MODERADA</v>
      </c>
      <c r="R76" s="61" t="s">
        <v>1038</v>
      </c>
      <c r="S76" s="98" t="s">
        <v>355</v>
      </c>
      <c r="T76" s="109" t="s">
        <v>472</v>
      </c>
      <c r="U76" s="110" t="s">
        <v>473</v>
      </c>
      <c r="V76" s="110" t="s">
        <v>474</v>
      </c>
      <c r="W76" s="110" t="s">
        <v>475</v>
      </c>
      <c r="X76" s="110" t="s">
        <v>476</v>
      </c>
      <c r="Y76" s="110" t="s">
        <v>477</v>
      </c>
      <c r="Z76" s="110" t="s">
        <v>478</v>
      </c>
      <c r="AA76" s="107">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08" t="str">
        <f t="shared" si="8"/>
        <v>Fuerte</v>
      </c>
      <c r="AC76" s="111" t="s">
        <v>422</v>
      </c>
      <c r="AD76" s="108" t="str">
        <f>IFERROR(VLOOKUP(CONCATENATE(AB76,AC76),'Listados Datos'!$S$2:$T$10,2,FALSE),"")</f>
        <v>Fuerte</v>
      </c>
      <c r="AE76" s="108">
        <f t="shared" si="9"/>
        <v>100</v>
      </c>
      <c r="AF76" s="108" t="str">
        <f>VLOOKUP(CONCATENATE(AB76,AC76),'Listados Datos'!$S$2:$U$10,3,0)</f>
        <v>No</v>
      </c>
      <c r="AG76" s="108">
        <f t="shared" si="10"/>
        <v>100</v>
      </c>
      <c r="AH76" s="168" t="str">
        <f t="shared" si="11"/>
        <v>Fuerte</v>
      </c>
      <c r="AI76" s="96" t="s">
        <v>423</v>
      </c>
      <c r="AJ76" s="97">
        <f>IFERROR(VLOOKUP(CONCATENATE(AH76,AI76),'Listados Datos'!$X$6:$Y$7,2,0),0)</f>
        <v>2</v>
      </c>
      <c r="AK76" s="96" t="s">
        <v>423</v>
      </c>
      <c r="AL76" s="100">
        <f>IFERROR(VLOOKUP(CONCATENATE(AH76,AK76),'Listados Datos'!Z$6:$AA81,2,0),0)</f>
        <v>2</v>
      </c>
      <c r="AM76" s="99" t="s">
        <v>353</v>
      </c>
      <c r="AN76" s="64" t="s">
        <v>17</v>
      </c>
      <c r="AO76" s="75" t="str">
        <f t="shared" si="12"/>
        <v>MODERADA</v>
      </c>
      <c r="AP76" s="63" t="s">
        <v>189</v>
      </c>
      <c r="AQ76" s="67" t="s">
        <v>1050</v>
      </c>
      <c r="AR76" s="65" t="s">
        <v>1099</v>
      </c>
      <c r="AS76" s="66" t="s">
        <v>329</v>
      </c>
      <c r="AT76" s="66" t="s">
        <v>521</v>
      </c>
      <c r="AU76" s="81">
        <v>44075</v>
      </c>
      <c r="AV76" s="81">
        <v>44196</v>
      </c>
      <c r="AW76" s="143" t="s">
        <v>756</v>
      </c>
      <c r="AX76" s="66" t="s">
        <v>743</v>
      </c>
      <c r="AY76" s="66"/>
      <c r="AZ76" s="66"/>
      <c r="BA76" s="66"/>
      <c r="BB76" s="66"/>
      <c r="BC76" s="201"/>
      <c r="BD76" s="201"/>
      <c r="BE76" s="201"/>
      <c r="BF76" s="68"/>
      <c r="BG76" s="68"/>
      <c r="BH76" s="68"/>
      <c r="BI76" s="68"/>
      <c r="BJ76" s="68"/>
      <c r="BK76" s="68"/>
      <c r="BL76" s="68"/>
      <c r="BM76" s="68"/>
      <c r="BN76" s="68"/>
      <c r="BO76" s="68"/>
      <c r="BP76" s="68"/>
      <c r="BQ76" s="68"/>
      <c r="BR76" s="68"/>
      <c r="BS76" s="68"/>
      <c r="BT76" s="68"/>
      <c r="BU76" s="68"/>
      <c r="BV76" s="68"/>
      <c r="BW76" s="68"/>
      <c r="BX76" s="68"/>
      <c r="BY76" s="68"/>
    </row>
    <row r="77" spans="1:77" s="60" customFormat="1" ht="93" x14ac:dyDescent="0.35">
      <c r="A77" s="323"/>
      <c r="B77" s="324"/>
      <c r="C77" s="274"/>
      <c r="D77" s="277"/>
      <c r="E77" s="274"/>
      <c r="F77" s="78" t="s">
        <v>757</v>
      </c>
      <c r="G77" s="69" t="s">
        <v>370</v>
      </c>
      <c r="H77" s="69" t="s">
        <v>291</v>
      </c>
      <c r="I77" s="69" t="s">
        <v>297</v>
      </c>
      <c r="J77" s="69"/>
      <c r="K77" s="69"/>
      <c r="L77" s="69"/>
      <c r="M77" s="165" t="s">
        <v>758</v>
      </c>
      <c r="N77" s="165" t="s">
        <v>759</v>
      </c>
      <c r="O77" s="62" t="s">
        <v>353</v>
      </c>
      <c r="P77" s="64" t="s">
        <v>15</v>
      </c>
      <c r="Q77" s="75" t="str">
        <f t="shared" si="7"/>
        <v>ALTA</v>
      </c>
      <c r="R77" s="61" t="s">
        <v>1039</v>
      </c>
      <c r="S77" s="98" t="s">
        <v>355</v>
      </c>
      <c r="T77" s="109" t="s">
        <v>472</v>
      </c>
      <c r="U77" s="110" t="s">
        <v>473</v>
      </c>
      <c r="V77" s="110" t="s">
        <v>474</v>
      </c>
      <c r="W77" s="110" t="s">
        <v>475</v>
      </c>
      <c r="X77" s="110" t="s">
        <v>476</v>
      </c>
      <c r="Y77" s="110" t="s">
        <v>477</v>
      </c>
      <c r="Z77" s="110" t="s">
        <v>478</v>
      </c>
      <c r="AA77" s="107">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08" t="str">
        <f t="shared" si="8"/>
        <v>Fuerte</v>
      </c>
      <c r="AC77" s="111" t="s">
        <v>422</v>
      </c>
      <c r="AD77" s="108" t="str">
        <f>IFERROR(VLOOKUP(CONCATENATE(AB77,AC77),'Listados Datos'!$S$2:$T$10,2,FALSE),"")</f>
        <v>Fuerte</v>
      </c>
      <c r="AE77" s="108">
        <f t="shared" si="9"/>
        <v>100</v>
      </c>
      <c r="AF77" s="108" t="str">
        <f>VLOOKUP(CONCATENATE(AB77,AC77),'Listados Datos'!$S$2:$U$10,3,0)</f>
        <v>No</v>
      </c>
      <c r="AG77" s="108">
        <f t="shared" si="10"/>
        <v>100</v>
      </c>
      <c r="AH77" s="168" t="str">
        <f t="shared" si="11"/>
        <v>Fuerte</v>
      </c>
      <c r="AI77" s="96" t="s">
        <v>423</v>
      </c>
      <c r="AJ77" s="97">
        <f>IFERROR(VLOOKUP(CONCATENATE(AH77,AI77),'Listados Datos'!$X$6:$Y$7,2,0),0)</f>
        <v>2</v>
      </c>
      <c r="AK77" s="96" t="s">
        <v>423</v>
      </c>
      <c r="AL77" s="100">
        <f>IFERROR(VLOOKUP(CONCATENATE(AH77,AK77),'Listados Datos'!Z$6:$AA82,2,0),0)</f>
        <v>2</v>
      </c>
      <c r="AM77" s="99" t="s">
        <v>353</v>
      </c>
      <c r="AN77" s="64" t="s">
        <v>17</v>
      </c>
      <c r="AO77" s="75" t="str">
        <f t="shared" si="12"/>
        <v>MODERADA</v>
      </c>
      <c r="AP77" s="63" t="s">
        <v>189</v>
      </c>
      <c r="AQ77" s="67" t="s">
        <v>1051</v>
      </c>
      <c r="AR77" s="65" t="s">
        <v>1100</v>
      </c>
      <c r="AS77" s="66" t="s">
        <v>329</v>
      </c>
      <c r="AT77" s="66" t="s">
        <v>521</v>
      </c>
      <c r="AU77" s="81">
        <v>44075</v>
      </c>
      <c r="AV77" s="81">
        <v>44196</v>
      </c>
      <c r="AW77" s="143" t="s">
        <v>760</v>
      </c>
      <c r="AX77" s="66" t="s">
        <v>743</v>
      </c>
      <c r="AY77" s="66"/>
      <c r="AZ77" s="66"/>
      <c r="BA77" s="66"/>
      <c r="BB77" s="66"/>
      <c r="BC77" s="201"/>
      <c r="BD77" s="201"/>
      <c r="BE77" s="201"/>
      <c r="BF77" s="68"/>
      <c r="BG77" s="68"/>
      <c r="BH77" s="68"/>
      <c r="BI77" s="68"/>
      <c r="BJ77" s="68"/>
      <c r="BK77" s="68"/>
      <c r="BL77" s="68"/>
      <c r="BM77" s="68"/>
      <c r="BN77" s="68"/>
      <c r="BO77" s="68"/>
      <c r="BP77" s="68"/>
      <c r="BQ77" s="68"/>
      <c r="BR77" s="68"/>
      <c r="BS77" s="68"/>
      <c r="BT77" s="68"/>
      <c r="BU77" s="68"/>
      <c r="BV77" s="68"/>
      <c r="BW77" s="68"/>
      <c r="BX77" s="68"/>
      <c r="BY77" s="68"/>
    </row>
    <row r="78" spans="1:77" s="60" customFormat="1" ht="91" x14ac:dyDescent="0.35">
      <c r="A78" s="323"/>
      <c r="B78" s="324"/>
      <c r="C78" s="274"/>
      <c r="D78" s="277"/>
      <c r="E78" s="274"/>
      <c r="F78" s="78" t="s">
        <v>761</v>
      </c>
      <c r="G78" s="69" t="s">
        <v>762</v>
      </c>
      <c r="H78" s="69" t="s">
        <v>293</v>
      </c>
      <c r="I78" s="69" t="s">
        <v>302</v>
      </c>
      <c r="J78" s="69" t="s">
        <v>230</v>
      </c>
      <c r="K78" s="69" t="s">
        <v>763</v>
      </c>
      <c r="L78" s="69" t="s">
        <v>630</v>
      </c>
      <c r="M78" s="165" t="s">
        <v>764</v>
      </c>
      <c r="N78" s="165" t="s">
        <v>765</v>
      </c>
      <c r="O78" s="62" t="s">
        <v>233</v>
      </c>
      <c r="P78" s="64" t="s">
        <v>19</v>
      </c>
      <c r="Q78" s="75" t="str">
        <f t="shared" si="7"/>
        <v>BAJA</v>
      </c>
      <c r="R78" s="61" t="s">
        <v>766</v>
      </c>
      <c r="S78" s="98" t="s">
        <v>355</v>
      </c>
      <c r="T78" s="109" t="s">
        <v>472</v>
      </c>
      <c r="U78" s="110" t="s">
        <v>473</v>
      </c>
      <c r="V78" s="110" t="s">
        <v>474</v>
      </c>
      <c r="W78" s="110" t="s">
        <v>475</v>
      </c>
      <c r="X78" s="110" t="s">
        <v>476</v>
      </c>
      <c r="Y78" s="110" t="s">
        <v>477</v>
      </c>
      <c r="Z78" s="110" t="s">
        <v>478</v>
      </c>
      <c r="AA78" s="107">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100</v>
      </c>
      <c r="AB78" s="108" t="str">
        <f t="shared" si="8"/>
        <v>Fuerte</v>
      </c>
      <c r="AC78" s="111" t="s">
        <v>422</v>
      </c>
      <c r="AD78" s="108" t="str">
        <f>IFERROR(VLOOKUP(CONCATENATE(AB78,AC78),'Listados Datos'!$S$2:$T$10,2,FALSE),"")</f>
        <v>Fuerte</v>
      </c>
      <c r="AE78" s="108">
        <f t="shared" si="9"/>
        <v>100</v>
      </c>
      <c r="AF78" s="108" t="str">
        <f>VLOOKUP(CONCATENATE(AB78,AC78),'Listados Datos'!$S$2:$U$10,3,0)</f>
        <v>No</v>
      </c>
      <c r="AG78" s="108">
        <f t="shared" si="10"/>
        <v>100</v>
      </c>
      <c r="AH78" s="168" t="str">
        <f t="shared" si="11"/>
        <v>Fuerte</v>
      </c>
      <c r="AI78" s="96" t="s">
        <v>423</v>
      </c>
      <c r="AJ78" s="97">
        <f>IFERROR(VLOOKUP(CONCATENATE(AH78,AI78),'Listados Datos'!$X$6:$Y$7,2,0),0)</f>
        <v>2</v>
      </c>
      <c r="AK78" s="96" t="s">
        <v>423</v>
      </c>
      <c r="AL78" s="100">
        <f>IFERROR(VLOOKUP(CONCATENATE(AH78,AK78),'Listados Datos'!Z$6:$AA83,2,0),0)</f>
        <v>2</v>
      </c>
      <c r="AM78" s="99" t="s">
        <v>233</v>
      </c>
      <c r="AN78" s="64" t="s">
        <v>20</v>
      </c>
      <c r="AO78" s="75" t="str">
        <f t="shared" si="12"/>
        <v>BAJA</v>
      </c>
      <c r="AP78" s="63" t="s">
        <v>236</v>
      </c>
      <c r="AQ78" s="67" t="s">
        <v>883</v>
      </c>
      <c r="AR78" s="65" t="s">
        <v>767</v>
      </c>
      <c r="AS78" s="66" t="s">
        <v>329</v>
      </c>
      <c r="AT78" s="66" t="s">
        <v>521</v>
      </c>
      <c r="AU78" s="81">
        <v>44075</v>
      </c>
      <c r="AV78" s="81">
        <v>44196</v>
      </c>
      <c r="AW78" s="143" t="s">
        <v>1114</v>
      </c>
      <c r="AX78" s="66" t="s">
        <v>738</v>
      </c>
      <c r="AY78" s="66"/>
      <c r="AZ78" s="66"/>
      <c r="BA78" s="66"/>
      <c r="BB78" s="66"/>
      <c r="BC78" s="201"/>
      <c r="BD78" s="201"/>
      <c r="BE78" s="201"/>
      <c r="BF78" s="68"/>
      <c r="BG78" s="68"/>
      <c r="BH78" s="68"/>
      <c r="BI78" s="68"/>
      <c r="BJ78" s="68"/>
      <c r="BK78" s="68"/>
      <c r="BL78" s="68"/>
      <c r="BM78" s="68"/>
      <c r="BN78" s="68"/>
      <c r="BO78" s="68"/>
      <c r="BP78" s="68"/>
      <c r="BQ78" s="68"/>
      <c r="BR78" s="68"/>
      <c r="BS78" s="68"/>
      <c r="BT78" s="68"/>
      <c r="BU78" s="68"/>
      <c r="BV78" s="68"/>
      <c r="BW78" s="68"/>
      <c r="BX78" s="68"/>
      <c r="BY78" s="68"/>
    </row>
    <row r="79" spans="1:77" s="60" customFormat="1" ht="93.5" customHeight="1" x14ac:dyDescent="0.35">
      <c r="A79" s="330">
        <v>12</v>
      </c>
      <c r="B79" s="331" t="s">
        <v>288</v>
      </c>
      <c r="C79" s="320" t="s">
        <v>324</v>
      </c>
      <c r="D79" s="277" t="s">
        <v>998</v>
      </c>
      <c r="E79" s="320" t="s">
        <v>325</v>
      </c>
      <c r="F79" s="78" t="s">
        <v>528</v>
      </c>
      <c r="G79" s="69" t="s">
        <v>648</v>
      </c>
      <c r="H79" s="69" t="s">
        <v>291</v>
      </c>
      <c r="I79" s="69" t="s">
        <v>299</v>
      </c>
      <c r="J79" s="69"/>
      <c r="K79" s="69"/>
      <c r="L79" s="69"/>
      <c r="M79" s="165" t="s">
        <v>649</v>
      </c>
      <c r="N79" s="165" t="s">
        <v>650</v>
      </c>
      <c r="O79" s="62" t="s">
        <v>14</v>
      </c>
      <c r="P79" s="64" t="s">
        <v>17</v>
      </c>
      <c r="Q79" s="75" t="str">
        <f t="shared" ref="Q79:Q89" si="13">IF(AND(O79="Rara Vez",P79="Insignificante"),("BAJA"),IF(AND(O79="Rara Vez",P79="Menor"),("BAJA"),IF(AND(O79="Rara Vez",P79="Moderado"),("MODERADA"),IF(AND(O79="Rara Vez",P79="Mayor"),("ALTA"),IF(AND(O79="Improbable",P79="Insignificante"),("BAJA"),IF(AND(O79="Improbable",P79="Menor"),("BAJA"),IF(AND(O79="Improbable",P79="Moderado"),("MODERADA"),IF(AND(O79="Improbable",P79="Mayor"),("ALTA"),IF(AND(O79="Posible",P79="Insignificante"),("BAJA"),IF(AND(O79="Posible",P79="Menor"),("MODERADA"),IF(AND(O79="Posible",P79="Moderado"),("ALTA"),IF(AND(O79="Posible",P79="Mayor"),("EXTREMA"),IF(AND(O79="Probable",P79="Insignificante"),("MODERADA"),IF(AND(O79="Probable",P79="Menor"),("ALTA"),IF(AND(O79="Probable",P79="Moderado"),("ALTA"),IF(AND(O79="Probable",P79="Mayor"),("EXTREMA"),IF(AND(O79="Casi Seguro",P79="Insignificante"),("ALTA"),IF(AND(O79="Casi Seguro",P79="Menor"),("ALTA"),IF(AND(O79="Casi Seguro",P79="Moderado"),("EXTREMA"),IF(AND(O79="Casi Seguro",P79="Mayor"),("EXTREMA"),IF(P79="Catastrófico","EXTREMA","VALORAR")))))))))))))))))))))</f>
        <v>ALTA</v>
      </c>
      <c r="R79" s="61" t="s">
        <v>538</v>
      </c>
      <c r="S79" s="98" t="s">
        <v>355</v>
      </c>
      <c r="T79" s="109" t="s">
        <v>472</v>
      </c>
      <c r="U79" s="110" t="s">
        <v>473</v>
      </c>
      <c r="V79" s="110" t="s">
        <v>474</v>
      </c>
      <c r="W79" s="110" t="s">
        <v>483</v>
      </c>
      <c r="X79" s="110" t="s">
        <v>476</v>
      </c>
      <c r="Y79" s="110" t="s">
        <v>477</v>
      </c>
      <c r="Z79" s="110" t="s">
        <v>478</v>
      </c>
      <c r="AA79" s="107">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95</v>
      </c>
      <c r="AB79" s="108" t="str">
        <f t="shared" ref="AB79:AB89" si="14">IF(AA79&lt;=85,"Débil",IF(AA79&lt;=95,"Moderado","Fuerte"))</f>
        <v>Moderado</v>
      </c>
      <c r="AC79" s="111" t="s">
        <v>422</v>
      </c>
      <c r="AD79" s="108" t="str">
        <f>IFERROR(VLOOKUP(CONCATENATE(AB79,AC79),'Listados Datos'!$S$2:$T$10,2,FALSE),"")</f>
        <v>Moderado</v>
      </c>
      <c r="AE79" s="108">
        <f t="shared" ref="AE79:AE89" si="15">IF(AD79="Fuerte",100,IF(AD79="Moderado",50,0))</f>
        <v>50</v>
      </c>
      <c r="AF79" s="108" t="str">
        <f>VLOOKUP(CONCATENATE(AB79,AC79),'Listados Datos'!$S$2:$U$10,3,0)</f>
        <v>Sí</v>
      </c>
      <c r="AG79" s="108">
        <f t="shared" ref="AG79:AG89" si="16">IFERROR(AVERAGE(AE79,AE79),0)</f>
        <v>50</v>
      </c>
      <c r="AH79" s="168" t="str">
        <f t="shared" ref="AH79:AH89" si="17">IF(AG79&gt;=100,"Fuerte",IF(AG79&gt;=50,"Moderado",IF(AG79&gt;=0,"Débil","")))</f>
        <v>Moderado</v>
      </c>
      <c r="AI79" s="96" t="s">
        <v>423</v>
      </c>
      <c r="AJ79" s="97">
        <f>IFERROR(VLOOKUP(CONCATENATE(AH79,AI79),'Listados Datos'!$X$6:$Y$7,2,0),0)</f>
        <v>1</v>
      </c>
      <c r="AK79" s="96" t="s">
        <v>423</v>
      </c>
      <c r="AL79" s="100">
        <f>IFERROR(VLOOKUP(CONCATENATE(AH79,AK79),'Listados Datos'!Z$6:$AA84,2,0),0)</f>
        <v>1</v>
      </c>
      <c r="AM79" s="99" t="s">
        <v>16</v>
      </c>
      <c r="AN79" s="64" t="s">
        <v>19</v>
      </c>
      <c r="AO79" s="75" t="str">
        <f t="shared" ref="AO79:AO89" si="18">IF(AND(AM79="Rara Vez",AN79="Insignificante"),("BAJA"),IF(AND(AM79="Rara Vez",AN79="Menor"),("BAJA"),IF(AND(AM79="Rara Vez",AN79="Moderado"),("MODERADA"),IF(AND(AM79="Rara Vez",AN79="Mayor"),("ALTA"),IF(AND(AM79="Improbable",AN79="Insignificante"),("BAJA"),IF(AND(AM79="Improbable",AN79="Menor"),("BAJA"),IF(AND(AM79="Improbable",AN79="Moderado"),("MODERADA"),IF(AND(AM79="Improbable",AN79="Mayor"),("ALTA"),IF(AND(AM79="Posible",AN79="Insignificante"),("BAJA"),IF(AND(AM79="Posible",AN79="Menor"),("MODERADA"),IF(AND(AM79="Posible",AN79="Moderado"),("ALTA"),IF(AND(AM79="Posible",AN79="Mayor"),("EXTREMA"),IF(AND(AM79="Probable",AN79="Insignificante"),("MODERADA"),IF(AND(AM79="Probable",AN79="Menor"),("ALTA"),IF(AND(AM79="Probable",AN79="Moderado"),("ALTA"),IF(AND(AM79="Probable",AN79="Mayor"),("EXTREMA"),IF(AND(AM79="Casi Seguro",AN79="Insignificante"),("ALTA"),IF(AND(AM79="Casi Seguro",AN79="Menor"),("ALTA"),IF(AND(AM79="Casi Seguro",AN79="Moderado"),("EXTREMA"),IF(AND(AM79="Casi Seguro",AN79="Mayor"),("EXTREMA"),IF(AN79="Catastrófico","EXTREMA","VALORAR")))))))))))))))))))))</f>
        <v>MODERADA</v>
      </c>
      <c r="AP79" s="63" t="s">
        <v>191</v>
      </c>
      <c r="AQ79" s="67" t="s">
        <v>908</v>
      </c>
      <c r="AR79" s="65" t="s">
        <v>1106</v>
      </c>
      <c r="AS79" s="66" t="s">
        <v>325</v>
      </c>
      <c r="AT79" s="66" t="s">
        <v>383</v>
      </c>
      <c r="AU79" s="81">
        <v>44075</v>
      </c>
      <c r="AV79" s="81">
        <v>44196</v>
      </c>
      <c r="AW79" s="143" t="s">
        <v>539</v>
      </c>
      <c r="AX79" s="66" t="s">
        <v>540</v>
      </c>
      <c r="AY79" s="66"/>
      <c r="AZ79" s="66"/>
      <c r="BA79" s="66"/>
      <c r="BB79" s="66"/>
      <c r="BC79" s="201"/>
      <c r="BD79" s="201"/>
      <c r="BE79" s="201"/>
      <c r="BF79" s="68"/>
      <c r="BG79" s="68"/>
      <c r="BH79" s="68"/>
      <c r="BI79" s="68"/>
      <c r="BJ79" s="68"/>
      <c r="BK79" s="68"/>
      <c r="BL79" s="68"/>
      <c r="BM79" s="68"/>
      <c r="BN79" s="68"/>
      <c r="BO79" s="68"/>
      <c r="BP79" s="68"/>
      <c r="BQ79" s="68"/>
      <c r="BR79" s="68"/>
      <c r="BS79" s="68"/>
      <c r="BT79" s="68"/>
      <c r="BU79" s="68"/>
      <c r="BV79" s="68"/>
      <c r="BW79" s="68"/>
      <c r="BX79" s="68"/>
      <c r="BY79" s="68"/>
    </row>
    <row r="80" spans="1:77" s="60" customFormat="1" ht="123" customHeight="1" x14ac:dyDescent="0.35">
      <c r="A80" s="330"/>
      <c r="B80" s="331"/>
      <c r="C80" s="320"/>
      <c r="D80" s="277"/>
      <c r="E80" s="320"/>
      <c r="F80" s="78" t="s">
        <v>529</v>
      </c>
      <c r="G80" s="69" t="s">
        <v>530</v>
      </c>
      <c r="H80" s="69" t="s">
        <v>291</v>
      </c>
      <c r="I80" s="69" t="s">
        <v>299</v>
      </c>
      <c r="J80" s="69"/>
      <c r="K80" s="69"/>
      <c r="L80" s="69"/>
      <c r="M80" s="165" t="s">
        <v>531</v>
      </c>
      <c r="N80" s="165" t="s">
        <v>532</v>
      </c>
      <c r="O80" s="62" t="s">
        <v>16</v>
      </c>
      <c r="P80" s="64" t="s">
        <v>17</v>
      </c>
      <c r="Q80" s="75" t="str">
        <f t="shared" si="13"/>
        <v>ALTA</v>
      </c>
      <c r="R80" s="61" t="s">
        <v>541</v>
      </c>
      <c r="S80" s="98" t="s">
        <v>355</v>
      </c>
      <c r="T80" s="109" t="s">
        <v>472</v>
      </c>
      <c r="U80" s="110" t="s">
        <v>473</v>
      </c>
      <c r="V80" s="110" t="s">
        <v>474</v>
      </c>
      <c r="W80" s="110" t="s">
        <v>483</v>
      </c>
      <c r="X80" s="110" t="s">
        <v>476</v>
      </c>
      <c r="Y80" s="110" t="s">
        <v>477</v>
      </c>
      <c r="Z80" s="110" t="s">
        <v>478</v>
      </c>
      <c r="AA80" s="107">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95</v>
      </c>
      <c r="AB80" s="108" t="str">
        <f t="shared" si="14"/>
        <v>Moderado</v>
      </c>
      <c r="AC80" s="111" t="s">
        <v>422</v>
      </c>
      <c r="AD80" s="108" t="str">
        <f>IFERROR(VLOOKUP(CONCATENATE(AB80,AC80),'Listados Datos'!$S$2:$T$10,2,FALSE),"")</f>
        <v>Moderado</v>
      </c>
      <c r="AE80" s="108">
        <f t="shared" si="15"/>
        <v>50</v>
      </c>
      <c r="AF80" s="108" t="str">
        <f>VLOOKUP(CONCATENATE(AB80,AC80),'Listados Datos'!$S$2:$U$10,3,0)</f>
        <v>Sí</v>
      </c>
      <c r="AG80" s="108">
        <f t="shared" si="16"/>
        <v>50</v>
      </c>
      <c r="AH80" s="168" t="str">
        <f t="shared" si="17"/>
        <v>Moderado</v>
      </c>
      <c r="AI80" s="96" t="s">
        <v>423</v>
      </c>
      <c r="AJ80" s="97">
        <f>IFERROR(VLOOKUP(CONCATENATE(AH80,AI80),'Listados Datos'!$X$6:$Y$7,2,0),0)</f>
        <v>1</v>
      </c>
      <c r="AK80" s="96" t="s">
        <v>423</v>
      </c>
      <c r="AL80" s="100">
        <f>IFERROR(VLOOKUP(CONCATENATE(AH80,AK80),'Listados Datos'!Z$6:$AA85,2,0),0)</f>
        <v>1</v>
      </c>
      <c r="AM80" s="99" t="s">
        <v>18</v>
      </c>
      <c r="AN80" s="64" t="s">
        <v>19</v>
      </c>
      <c r="AO80" s="75" t="str">
        <f t="shared" si="18"/>
        <v>BAJA</v>
      </c>
      <c r="AP80" s="63" t="s">
        <v>236</v>
      </c>
      <c r="AQ80" s="67" t="s">
        <v>542</v>
      </c>
      <c r="AR80" s="65" t="s">
        <v>1107</v>
      </c>
      <c r="AS80" s="66" t="s">
        <v>325</v>
      </c>
      <c r="AT80" s="66" t="s">
        <v>383</v>
      </c>
      <c r="AU80" s="81">
        <v>44075</v>
      </c>
      <c r="AV80" s="81">
        <v>44196</v>
      </c>
      <c r="AW80" s="143" t="s">
        <v>543</v>
      </c>
      <c r="AX80" s="66" t="s">
        <v>540</v>
      </c>
      <c r="AY80" s="66"/>
      <c r="AZ80" s="66"/>
      <c r="BA80" s="66"/>
      <c r="BB80" s="66"/>
      <c r="BC80" s="201"/>
      <c r="BD80" s="201"/>
      <c r="BE80" s="201"/>
      <c r="BF80" s="68"/>
      <c r="BG80" s="68"/>
      <c r="BH80" s="68"/>
      <c r="BI80" s="68"/>
      <c r="BJ80" s="68"/>
      <c r="BK80" s="68"/>
      <c r="BL80" s="68"/>
      <c r="BM80" s="68"/>
      <c r="BN80" s="68"/>
      <c r="BO80" s="68"/>
      <c r="BP80" s="68"/>
      <c r="BQ80" s="68"/>
      <c r="BR80" s="68"/>
      <c r="BS80" s="68"/>
      <c r="BT80" s="68"/>
      <c r="BU80" s="68"/>
      <c r="BV80" s="68"/>
      <c r="BW80" s="68"/>
      <c r="BX80" s="68"/>
      <c r="BY80" s="68"/>
    </row>
    <row r="81" spans="1:77" s="60" customFormat="1" ht="67.5" x14ac:dyDescent="0.35">
      <c r="A81" s="330"/>
      <c r="B81" s="331"/>
      <c r="C81" s="320"/>
      <c r="D81" s="277"/>
      <c r="E81" s="320"/>
      <c r="F81" s="78" t="s">
        <v>533</v>
      </c>
      <c r="G81" s="69" t="s">
        <v>544</v>
      </c>
      <c r="H81" s="69" t="s">
        <v>293</v>
      </c>
      <c r="I81" s="69" t="s">
        <v>302</v>
      </c>
      <c r="J81" s="69" t="s">
        <v>230</v>
      </c>
      <c r="K81" s="69" t="s">
        <v>534</v>
      </c>
      <c r="L81" s="69" t="s">
        <v>535</v>
      </c>
      <c r="M81" s="165" t="s">
        <v>536</v>
      </c>
      <c r="N81" s="165" t="s">
        <v>537</v>
      </c>
      <c r="O81" s="62" t="s">
        <v>16</v>
      </c>
      <c r="P81" s="64" t="s">
        <v>19</v>
      </c>
      <c r="Q81" s="75" t="str">
        <f t="shared" si="13"/>
        <v>MODERADA</v>
      </c>
      <c r="R81" s="61" t="s">
        <v>651</v>
      </c>
      <c r="S81" s="98" t="s">
        <v>355</v>
      </c>
      <c r="T81" s="109" t="s">
        <v>472</v>
      </c>
      <c r="U81" s="110" t="s">
        <v>473</v>
      </c>
      <c r="V81" s="110" t="s">
        <v>474</v>
      </c>
      <c r="W81" s="110" t="s">
        <v>483</v>
      </c>
      <c r="X81" s="110" t="s">
        <v>476</v>
      </c>
      <c r="Y81" s="110" t="s">
        <v>477</v>
      </c>
      <c r="Z81" s="110" t="s">
        <v>478</v>
      </c>
      <c r="AA81" s="107">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95</v>
      </c>
      <c r="AB81" s="108" t="str">
        <f t="shared" si="14"/>
        <v>Moderado</v>
      </c>
      <c r="AC81" s="111" t="s">
        <v>422</v>
      </c>
      <c r="AD81" s="108" t="str">
        <f>IFERROR(VLOOKUP(CONCATENATE(AB81,AC81),'Listados Datos'!$S$2:$T$10,2,FALSE),"")</f>
        <v>Moderado</v>
      </c>
      <c r="AE81" s="108">
        <f t="shared" si="15"/>
        <v>50</v>
      </c>
      <c r="AF81" s="108" t="str">
        <f>VLOOKUP(CONCATENATE(AB81,AC81),'Listados Datos'!$S$2:$U$10,3,0)</f>
        <v>Sí</v>
      </c>
      <c r="AG81" s="108">
        <f t="shared" si="16"/>
        <v>50</v>
      </c>
      <c r="AH81" s="168" t="str">
        <f t="shared" si="17"/>
        <v>Moderado</v>
      </c>
      <c r="AI81" s="96" t="s">
        <v>423</v>
      </c>
      <c r="AJ81" s="97">
        <f>IFERROR(VLOOKUP(CONCATENATE(AH81,AI81),'Listados Datos'!$X$6:$Y$7,2,0),0)</f>
        <v>1</v>
      </c>
      <c r="AK81" s="96" t="s">
        <v>423</v>
      </c>
      <c r="AL81" s="100">
        <f>IFERROR(VLOOKUP(CONCATENATE(AH81,AK81),'Listados Datos'!Z$6:$AA86,2,0),0)</f>
        <v>1</v>
      </c>
      <c r="AM81" s="99" t="s">
        <v>18</v>
      </c>
      <c r="AN81" s="64" t="s">
        <v>20</v>
      </c>
      <c r="AO81" s="75" t="str">
        <f t="shared" si="18"/>
        <v>BAJA</v>
      </c>
      <c r="AP81" s="63" t="s">
        <v>236</v>
      </c>
      <c r="AQ81" s="67" t="s">
        <v>652</v>
      </c>
      <c r="AR81" s="65" t="s">
        <v>1108</v>
      </c>
      <c r="AS81" s="66" t="s">
        <v>325</v>
      </c>
      <c r="AT81" s="66" t="s">
        <v>383</v>
      </c>
      <c r="AU81" s="81">
        <v>44075</v>
      </c>
      <c r="AV81" s="81">
        <v>44196</v>
      </c>
      <c r="AW81" s="143" t="s">
        <v>545</v>
      </c>
      <c r="AX81" s="66" t="s">
        <v>653</v>
      </c>
      <c r="AY81" s="66"/>
      <c r="AZ81" s="66"/>
      <c r="BA81" s="66"/>
      <c r="BB81" s="66"/>
      <c r="BC81" s="201"/>
      <c r="BD81" s="201"/>
      <c r="BE81" s="201"/>
      <c r="BF81" s="68"/>
      <c r="BG81" s="68"/>
      <c r="BH81" s="68"/>
      <c r="BI81" s="68"/>
      <c r="BJ81" s="68"/>
      <c r="BK81" s="68"/>
      <c r="BL81" s="68"/>
      <c r="BM81" s="68"/>
      <c r="BN81" s="68"/>
      <c r="BO81" s="68"/>
      <c r="BP81" s="68"/>
      <c r="BQ81" s="68"/>
      <c r="BR81" s="68"/>
      <c r="BS81" s="68"/>
      <c r="BT81" s="68"/>
      <c r="BU81" s="68"/>
      <c r="BV81" s="68"/>
      <c r="BW81" s="68"/>
      <c r="BX81" s="68"/>
      <c r="BY81" s="68"/>
    </row>
    <row r="82" spans="1:77" s="60" customFormat="1" ht="169" x14ac:dyDescent="0.35">
      <c r="A82" s="330">
        <v>13</v>
      </c>
      <c r="B82" s="331" t="s">
        <v>289</v>
      </c>
      <c r="C82" s="274" t="s">
        <v>323</v>
      </c>
      <c r="D82" s="277" t="s">
        <v>998</v>
      </c>
      <c r="E82" s="274" t="s">
        <v>331</v>
      </c>
      <c r="F82" s="78" t="s">
        <v>816</v>
      </c>
      <c r="G82" s="69" t="s">
        <v>895</v>
      </c>
      <c r="H82" s="69" t="s">
        <v>291</v>
      </c>
      <c r="I82" s="69" t="s">
        <v>296</v>
      </c>
      <c r="J82" s="69"/>
      <c r="K82" s="69"/>
      <c r="L82" s="69"/>
      <c r="M82" s="165" t="s">
        <v>820</v>
      </c>
      <c r="N82" s="165" t="s">
        <v>892</v>
      </c>
      <c r="O82" s="62" t="s">
        <v>233</v>
      </c>
      <c r="P82" s="64" t="s">
        <v>17</v>
      </c>
      <c r="Q82" s="75" t="str">
        <f t="shared" si="13"/>
        <v>MODERADA</v>
      </c>
      <c r="R82" s="61" t="s">
        <v>1043</v>
      </c>
      <c r="S82" s="98" t="s">
        <v>355</v>
      </c>
      <c r="T82" s="109" t="s">
        <v>472</v>
      </c>
      <c r="U82" s="110" t="s">
        <v>473</v>
      </c>
      <c r="V82" s="110" t="s">
        <v>474</v>
      </c>
      <c r="W82" s="110" t="s">
        <v>475</v>
      </c>
      <c r="X82" s="110" t="s">
        <v>476</v>
      </c>
      <c r="Y82" s="110" t="s">
        <v>477</v>
      </c>
      <c r="Z82" s="110" t="s">
        <v>478</v>
      </c>
      <c r="AA82" s="107">
        <f>SUM(IF(T82='Evaluación Diseño Control'!$C$2,15,0)+IF(U82='Evaluación Diseño Control'!$C$3,15)+IF(V82='Evaluación Diseño Control'!$C$4,15)+IF(W82='Evaluación Diseño Control'!$C$5,15,IF(W82='Evaluación Diseño Control'!$D$5,10))+IF(X82='Evaluación Diseño Control'!$C$6,15)+IF(Y82='Evaluación Diseño Control'!$C$7,15)+IF(Z82='Evaluación Diseño Control'!$C$8,10,IF(Z82='Evaluación Diseño Control'!$D$8,5)))</f>
        <v>100</v>
      </c>
      <c r="AB82" s="108" t="str">
        <f t="shared" si="14"/>
        <v>Fuerte</v>
      </c>
      <c r="AC82" s="111" t="s">
        <v>422</v>
      </c>
      <c r="AD82" s="108" t="str">
        <f>IFERROR(VLOOKUP(CONCATENATE(AB82,AC82),'Listados Datos'!$S$2:$T$10,2,FALSE),"")</f>
        <v>Fuerte</v>
      </c>
      <c r="AE82" s="108">
        <f t="shared" si="15"/>
        <v>100</v>
      </c>
      <c r="AF82" s="108" t="str">
        <f>VLOOKUP(CONCATENATE(AB82,AC82),'Listados Datos'!$S$2:$U$10,3,0)</f>
        <v>No</v>
      </c>
      <c r="AG82" s="108">
        <f t="shared" si="16"/>
        <v>100</v>
      </c>
      <c r="AH82" s="168" t="str">
        <f t="shared" si="17"/>
        <v>Fuerte</v>
      </c>
      <c r="AI82" s="96" t="s">
        <v>423</v>
      </c>
      <c r="AJ82" s="97">
        <f>IFERROR(VLOOKUP(CONCATENATE(AH82,AI82),'Listados Datos'!$X$6:$Y$7,2,0),0)</f>
        <v>2</v>
      </c>
      <c r="AK82" s="96" t="s">
        <v>425</v>
      </c>
      <c r="AL82" s="100">
        <f>IFERROR(VLOOKUP(CONCATENATE(AH82,AK82),'Listados Datos'!Z$6:$AA87,2,0),0)</f>
        <v>1</v>
      </c>
      <c r="AM82" s="99" t="s">
        <v>233</v>
      </c>
      <c r="AN82" s="64" t="s">
        <v>19</v>
      </c>
      <c r="AO82" s="75" t="str">
        <f t="shared" si="18"/>
        <v>BAJA</v>
      </c>
      <c r="AP82" s="63" t="s">
        <v>236</v>
      </c>
      <c r="AQ82" s="67" t="s">
        <v>905</v>
      </c>
      <c r="AR82" s="65" t="s">
        <v>1110</v>
      </c>
      <c r="AS82" s="66" t="s">
        <v>331</v>
      </c>
      <c r="AT82" s="66" t="s">
        <v>819</v>
      </c>
      <c r="AU82" s="81" t="s">
        <v>826</v>
      </c>
      <c r="AV82" s="81">
        <v>44377</v>
      </c>
      <c r="AW82" s="143" t="s">
        <v>896</v>
      </c>
      <c r="AX82" s="66" t="s">
        <v>897</v>
      </c>
      <c r="AY82" s="66"/>
      <c r="AZ82" s="66"/>
      <c r="BA82" s="66"/>
      <c r="BB82" s="66"/>
      <c r="BC82" s="201"/>
      <c r="BD82" s="201"/>
      <c r="BE82" s="201"/>
      <c r="BF82" s="68"/>
      <c r="BG82" s="68"/>
      <c r="BH82" s="68"/>
      <c r="BI82" s="68"/>
      <c r="BJ82" s="68"/>
      <c r="BK82" s="68"/>
      <c r="BL82" s="68"/>
      <c r="BM82" s="68"/>
      <c r="BN82" s="68"/>
      <c r="BO82" s="68"/>
      <c r="BP82" s="68"/>
      <c r="BQ82" s="68"/>
      <c r="BR82" s="68"/>
      <c r="BS82" s="68"/>
      <c r="BT82" s="68"/>
      <c r="BU82" s="68"/>
      <c r="BV82" s="68"/>
      <c r="BW82" s="68"/>
      <c r="BX82" s="68"/>
      <c r="BY82" s="68"/>
    </row>
    <row r="83" spans="1:77" s="60" customFormat="1" ht="143" x14ac:dyDescent="0.35">
      <c r="A83" s="330"/>
      <c r="B83" s="331"/>
      <c r="C83" s="274"/>
      <c r="D83" s="277"/>
      <c r="E83" s="274"/>
      <c r="F83" s="78" t="s">
        <v>817</v>
      </c>
      <c r="G83" s="69" t="s">
        <v>979</v>
      </c>
      <c r="H83" s="69" t="s">
        <v>291</v>
      </c>
      <c r="I83" s="69" t="s">
        <v>299</v>
      </c>
      <c r="J83" s="69"/>
      <c r="K83" s="69"/>
      <c r="L83" s="69"/>
      <c r="M83" s="165" t="s">
        <v>893</v>
      </c>
      <c r="N83" s="165" t="s">
        <v>822</v>
      </c>
      <c r="O83" s="62" t="s">
        <v>16</v>
      </c>
      <c r="P83" s="64" t="s">
        <v>19</v>
      </c>
      <c r="Q83" s="75" t="str">
        <f t="shared" si="13"/>
        <v>MODERADA</v>
      </c>
      <c r="R83" s="61" t="s">
        <v>1042</v>
      </c>
      <c r="S83" s="98" t="s">
        <v>355</v>
      </c>
      <c r="T83" s="109" t="s">
        <v>472</v>
      </c>
      <c r="U83" s="110" t="s">
        <v>473</v>
      </c>
      <c r="V83" s="110" t="s">
        <v>474</v>
      </c>
      <c r="W83" s="110" t="s">
        <v>475</v>
      </c>
      <c r="X83" s="110" t="s">
        <v>476</v>
      </c>
      <c r="Y83" s="110" t="s">
        <v>477</v>
      </c>
      <c r="Z83" s="110" t="s">
        <v>478</v>
      </c>
      <c r="AA83" s="107">
        <f>SUM(IF(T83='Evaluación Diseño Control'!$C$2,15,0)+IF(U83='Evaluación Diseño Control'!$C$3,15)+IF(V83='Evaluación Diseño Control'!$C$4,15)+IF(W83='Evaluación Diseño Control'!$C$5,15,IF(W83='Evaluación Diseño Control'!$D$5,10))+IF(X83='Evaluación Diseño Control'!$C$6,15)+IF(Y83='Evaluación Diseño Control'!$C$7,15)+IF(Z83='Evaluación Diseño Control'!$C$8,10,IF(Z83='Evaluación Diseño Control'!$D$8,5)))</f>
        <v>100</v>
      </c>
      <c r="AB83" s="108" t="str">
        <f t="shared" si="14"/>
        <v>Fuerte</v>
      </c>
      <c r="AC83" s="111" t="s">
        <v>422</v>
      </c>
      <c r="AD83" s="108" t="str">
        <f>IFERROR(VLOOKUP(CONCATENATE(AB83,AC83),'Listados Datos'!$S$2:$T$10,2,FALSE),"")</f>
        <v>Fuerte</v>
      </c>
      <c r="AE83" s="108">
        <f t="shared" si="15"/>
        <v>100</v>
      </c>
      <c r="AF83" s="108" t="str">
        <f>VLOOKUP(CONCATENATE(AB83,AC83),'Listados Datos'!$S$2:$U$10,3,0)</f>
        <v>No</v>
      </c>
      <c r="AG83" s="108">
        <f t="shared" si="16"/>
        <v>100</v>
      </c>
      <c r="AH83" s="168" t="str">
        <f t="shared" si="17"/>
        <v>Fuerte</v>
      </c>
      <c r="AI83" s="96" t="s">
        <v>423</v>
      </c>
      <c r="AJ83" s="97">
        <f>IFERROR(VLOOKUP(CONCATENATE(AH83,AI83),'Listados Datos'!$X$6:$Y$7,2,0),0)</f>
        <v>2</v>
      </c>
      <c r="AK83" s="96" t="s">
        <v>425</v>
      </c>
      <c r="AL83" s="100">
        <f>IFERROR(VLOOKUP(CONCATENATE(AH83,AK83),'Listados Datos'!Z$6:$AA88,2,0),0)</f>
        <v>1</v>
      </c>
      <c r="AM83" s="99" t="s">
        <v>233</v>
      </c>
      <c r="AN83" s="64" t="s">
        <v>20</v>
      </c>
      <c r="AO83" s="75" t="str">
        <f t="shared" si="18"/>
        <v>BAJA</v>
      </c>
      <c r="AP83" s="63" t="s">
        <v>236</v>
      </c>
      <c r="AQ83" s="67" t="s">
        <v>980</v>
      </c>
      <c r="AR83" s="65" t="s">
        <v>1109</v>
      </c>
      <c r="AS83" s="66" t="s">
        <v>331</v>
      </c>
      <c r="AT83" s="66" t="s">
        <v>819</v>
      </c>
      <c r="AU83" s="81" t="s">
        <v>826</v>
      </c>
      <c r="AV83" s="81">
        <v>44377</v>
      </c>
      <c r="AW83" s="143" t="s">
        <v>898</v>
      </c>
      <c r="AX83" s="66" t="s">
        <v>899</v>
      </c>
      <c r="AY83" s="66"/>
      <c r="AZ83" s="66"/>
      <c r="BA83" s="66"/>
      <c r="BB83" s="66"/>
      <c r="BC83" s="201"/>
      <c r="BD83" s="201"/>
      <c r="BE83" s="201"/>
      <c r="BF83" s="68"/>
      <c r="BG83" s="68"/>
      <c r="BH83" s="68"/>
      <c r="BI83" s="68"/>
      <c r="BJ83" s="68"/>
      <c r="BK83" s="68"/>
      <c r="BL83" s="68"/>
      <c r="BM83" s="68"/>
      <c r="BN83" s="68"/>
      <c r="BO83" s="68"/>
      <c r="BP83" s="68"/>
      <c r="BQ83" s="68"/>
      <c r="BR83" s="68"/>
      <c r="BS83" s="68"/>
      <c r="BT83" s="68"/>
      <c r="BU83" s="68"/>
      <c r="BV83" s="68"/>
      <c r="BW83" s="68"/>
      <c r="BX83" s="68"/>
      <c r="BY83" s="68"/>
    </row>
    <row r="84" spans="1:77" s="60" customFormat="1" ht="130" x14ac:dyDescent="0.35">
      <c r="A84" s="330"/>
      <c r="B84" s="331"/>
      <c r="C84" s="274"/>
      <c r="D84" s="277"/>
      <c r="E84" s="274"/>
      <c r="F84" s="78" t="s">
        <v>818</v>
      </c>
      <c r="G84" s="69" t="s">
        <v>981</v>
      </c>
      <c r="H84" s="69" t="s">
        <v>291</v>
      </c>
      <c r="I84" s="69" t="s">
        <v>299</v>
      </c>
      <c r="J84" s="69"/>
      <c r="K84" s="69"/>
      <c r="L84" s="69"/>
      <c r="M84" s="165" t="s">
        <v>821</v>
      </c>
      <c r="N84" s="165" t="s">
        <v>824</v>
      </c>
      <c r="O84" s="62" t="s">
        <v>233</v>
      </c>
      <c r="P84" s="64" t="s">
        <v>17</v>
      </c>
      <c r="Q84" s="75" t="str">
        <f t="shared" si="13"/>
        <v>MODERADA</v>
      </c>
      <c r="R84" s="61" t="s">
        <v>825</v>
      </c>
      <c r="S84" s="98" t="s">
        <v>355</v>
      </c>
      <c r="T84" s="109" t="s">
        <v>472</v>
      </c>
      <c r="U84" s="110" t="s">
        <v>473</v>
      </c>
      <c r="V84" s="110" t="s">
        <v>474</v>
      </c>
      <c r="W84" s="110" t="s">
        <v>475</v>
      </c>
      <c r="X84" s="110" t="s">
        <v>476</v>
      </c>
      <c r="Y84" s="110" t="s">
        <v>477</v>
      </c>
      <c r="Z84" s="110" t="s">
        <v>478</v>
      </c>
      <c r="AA84" s="107">
        <f>SUM(IF(T84='Evaluación Diseño Control'!$C$2,15,0)+IF(U84='Evaluación Diseño Control'!$C$3,15)+IF(V84='Evaluación Diseño Control'!$C$4,15)+IF(W84='Evaluación Diseño Control'!$C$5,15,IF(W84='Evaluación Diseño Control'!$D$5,10))+IF(X84='Evaluación Diseño Control'!$C$6,15)+IF(Y84='Evaluación Diseño Control'!$C$7,15)+IF(Z84='Evaluación Diseño Control'!$C$8,10,IF(Z84='Evaluación Diseño Control'!$D$8,5)))</f>
        <v>100</v>
      </c>
      <c r="AB84" s="108" t="str">
        <f t="shared" si="14"/>
        <v>Fuerte</v>
      </c>
      <c r="AC84" s="111" t="s">
        <v>422</v>
      </c>
      <c r="AD84" s="108" t="str">
        <f>IFERROR(VLOOKUP(CONCATENATE(AB84,AC84),'Listados Datos'!$S$2:$T$10,2,FALSE),"")</f>
        <v>Fuerte</v>
      </c>
      <c r="AE84" s="108">
        <f t="shared" si="15"/>
        <v>100</v>
      </c>
      <c r="AF84" s="108" t="str">
        <f>VLOOKUP(CONCATENATE(AB84,AC84),'Listados Datos'!$S$2:$U$10,3,0)</f>
        <v>No</v>
      </c>
      <c r="AG84" s="108">
        <f t="shared" si="16"/>
        <v>100</v>
      </c>
      <c r="AH84" s="168" t="str">
        <f t="shared" si="17"/>
        <v>Fuerte</v>
      </c>
      <c r="AI84" s="96" t="s">
        <v>423</v>
      </c>
      <c r="AJ84" s="97">
        <f>IFERROR(VLOOKUP(CONCATENATE(AH84,AI84),'Listados Datos'!$X$6:$Y$7,2,0),0)</f>
        <v>2</v>
      </c>
      <c r="AK84" s="96" t="s">
        <v>425</v>
      </c>
      <c r="AL84" s="100">
        <f>IFERROR(VLOOKUP(CONCATENATE(AH84,AK84),'Listados Datos'!Z$6:$AA89,2,0),0)</f>
        <v>1</v>
      </c>
      <c r="AM84" s="99" t="s">
        <v>233</v>
      </c>
      <c r="AN84" s="64" t="s">
        <v>19</v>
      </c>
      <c r="AO84" s="75" t="str">
        <f t="shared" si="18"/>
        <v>BAJA</v>
      </c>
      <c r="AP84" s="63" t="s">
        <v>236</v>
      </c>
      <c r="AQ84" s="67" t="s">
        <v>907</v>
      </c>
      <c r="AR84" s="65" t="s">
        <v>1111</v>
      </c>
      <c r="AS84" s="66" t="s">
        <v>331</v>
      </c>
      <c r="AT84" s="66" t="s">
        <v>819</v>
      </c>
      <c r="AU84" s="81" t="s">
        <v>826</v>
      </c>
      <c r="AV84" s="81">
        <v>44377</v>
      </c>
      <c r="AW84" s="143" t="s">
        <v>903</v>
      </c>
      <c r="AX84" s="66" t="s">
        <v>904</v>
      </c>
      <c r="AY84" s="66"/>
      <c r="AZ84" s="66"/>
      <c r="BA84" s="66"/>
      <c r="BB84" s="66"/>
      <c r="BC84" s="201"/>
      <c r="BD84" s="201"/>
      <c r="BE84" s="201"/>
      <c r="BF84" s="68"/>
      <c r="BG84" s="68"/>
      <c r="BH84" s="68"/>
      <c r="BI84" s="68"/>
      <c r="BJ84" s="68"/>
      <c r="BK84" s="68"/>
      <c r="BL84" s="68"/>
      <c r="BM84" s="68"/>
      <c r="BN84" s="68"/>
      <c r="BO84" s="68"/>
      <c r="BP84" s="68"/>
      <c r="BQ84" s="68"/>
      <c r="BR84" s="68"/>
      <c r="BS84" s="68"/>
      <c r="BT84" s="68"/>
      <c r="BU84" s="68"/>
      <c r="BV84" s="68"/>
      <c r="BW84" s="68"/>
      <c r="BX84" s="68"/>
      <c r="BY84" s="68"/>
    </row>
    <row r="85" spans="1:77" s="60" customFormat="1" ht="182" x14ac:dyDescent="0.35">
      <c r="A85" s="330"/>
      <c r="B85" s="331"/>
      <c r="C85" s="274"/>
      <c r="D85" s="277"/>
      <c r="E85" s="274"/>
      <c r="F85" s="78" t="s">
        <v>1252</v>
      </c>
      <c r="G85" s="69" t="s">
        <v>900</v>
      </c>
      <c r="H85" s="69" t="s">
        <v>292</v>
      </c>
      <c r="I85" s="69" t="s">
        <v>301</v>
      </c>
      <c r="J85" s="69"/>
      <c r="K85" s="69"/>
      <c r="L85" s="69"/>
      <c r="M85" s="165" t="s">
        <v>894</v>
      </c>
      <c r="N85" s="165" t="s">
        <v>823</v>
      </c>
      <c r="O85" s="62" t="s">
        <v>233</v>
      </c>
      <c r="P85" s="64" t="s">
        <v>17</v>
      </c>
      <c r="Q85" s="75" t="str">
        <f t="shared" si="13"/>
        <v>MODERADA</v>
      </c>
      <c r="R85" s="61" t="s">
        <v>1260</v>
      </c>
      <c r="S85" s="98" t="s">
        <v>355</v>
      </c>
      <c r="T85" s="109" t="s">
        <v>472</v>
      </c>
      <c r="U85" s="110" t="s">
        <v>473</v>
      </c>
      <c r="V85" s="110" t="s">
        <v>474</v>
      </c>
      <c r="W85" s="110" t="s">
        <v>475</v>
      </c>
      <c r="X85" s="110" t="s">
        <v>476</v>
      </c>
      <c r="Y85" s="110" t="s">
        <v>477</v>
      </c>
      <c r="Z85" s="110" t="s">
        <v>478</v>
      </c>
      <c r="AA85" s="107">
        <f>SUM(IF(T85='Evaluación Diseño Control'!$C$2,15,0)+IF(U85='Evaluación Diseño Control'!$C$3,15)+IF(V85='Evaluación Diseño Control'!$C$4,15)+IF(W85='Evaluación Diseño Control'!$C$5,15,IF(W85='Evaluación Diseño Control'!$D$5,10))+IF(X85='Evaluación Diseño Control'!$C$6,15)+IF(Y85='Evaluación Diseño Control'!$C$7,15)+IF(Z85='Evaluación Diseño Control'!$C$8,10,IF(Z85='Evaluación Diseño Control'!$D$8,5)))</f>
        <v>100</v>
      </c>
      <c r="AB85" s="108" t="str">
        <f t="shared" si="14"/>
        <v>Fuerte</v>
      </c>
      <c r="AC85" s="111" t="s">
        <v>422</v>
      </c>
      <c r="AD85" s="108" t="str">
        <f>IFERROR(VLOOKUP(CONCATENATE(AB85,AC85),'Listados Datos'!$S$2:$T$10,2,FALSE),"")</f>
        <v>Fuerte</v>
      </c>
      <c r="AE85" s="108">
        <f t="shared" si="15"/>
        <v>100</v>
      </c>
      <c r="AF85" s="108" t="str">
        <f>VLOOKUP(CONCATENATE(AB85,AC85),'Listados Datos'!$S$2:$U$10,3,0)</f>
        <v>No</v>
      </c>
      <c r="AG85" s="108">
        <f t="shared" si="16"/>
        <v>100</v>
      </c>
      <c r="AH85" s="168" t="str">
        <f t="shared" si="17"/>
        <v>Fuerte</v>
      </c>
      <c r="AI85" s="96" t="s">
        <v>423</v>
      </c>
      <c r="AJ85" s="97">
        <f>IFERROR(VLOOKUP(CONCATENATE(AH85,AI85),'Listados Datos'!$X$6:$Y$7,2,0),0)</f>
        <v>2</v>
      </c>
      <c r="AK85" s="96" t="s">
        <v>423</v>
      </c>
      <c r="AL85" s="100">
        <f>IFERROR(VLOOKUP(CONCATENATE(AH85,AK85),'Listados Datos'!Z$6:$AA90,2,0),0)</f>
        <v>2</v>
      </c>
      <c r="AM85" s="99" t="s">
        <v>233</v>
      </c>
      <c r="AN85" s="64" t="s">
        <v>17</v>
      </c>
      <c r="AO85" s="75" t="str">
        <f t="shared" si="18"/>
        <v>MODERADA</v>
      </c>
      <c r="AP85" s="63" t="s">
        <v>189</v>
      </c>
      <c r="AQ85" s="67" t="s">
        <v>906</v>
      </c>
      <c r="AR85" s="65" t="s">
        <v>1112</v>
      </c>
      <c r="AS85" s="66" t="s">
        <v>331</v>
      </c>
      <c r="AT85" s="66" t="s">
        <v>819</v>
      </c>
      <c r="AU85" s="81" t="s">
        <v>826</v>
      </c>
      <c r="AV85" s="81">
        <v>44377</v>
      </c>
      <c r="AW85" s="143" t="s">
        <v>901</v>
      </c>
      <c r="AX85" s="66" t="s">
        <v>902</v>
      </c>
      <c r="AY85" s="66"/>
      <c r="AZ85" s="66"/>
      <c r="BA85" s="66"/>
      <c r="BB85" s="66"/>
      <c r="BC85" s="201"/>
      <c r="BD85" s="201"/>
      <c r="BE85" s="201"/>
      <c r="BF85" s="68"/>
      <c r="BG85" s="68"/>
      <c r="BH85" s="68"/>
      <c r="BI85" s="68"/>
      <c r="BJ85" s="68"/>
      <c r="BK85" s="68"/>
      <c r="BL85" s="68"/>
      <c r="BM85" s="68"/>
      <c r="BN85" s="68"/>
      <c r="BO85" s="68"/>
      <c r="BP85" s="68"/>
      <c r="BQ85" s="68"/>
      <c r="BR85" s="68"/>
      <c r="BS85" s="68"/>
      <c r="BT85" s="68"/>
      <c r="BU85" s="68"/>
      <c r="BV85" s="68"/>
      <c r="BW85" s="68"/>
      <c r="BX85" s="68"/>
      <c r="BY85" s="68"/>
    </row>
    <row r="86" spans="1:77" s="60" customFormat="1" ht="91" x14ac:dyDescent="0.35">
      <c r="A86" s="330"/>
      <c r="B86" s="331"/>
      <c r="C86" s="274"/>
      <c r="D86" s="277"/>
      <c r="E86" s="274"/>
      <c r="F86" s="78" t="s">
        <v>827</v>
      </c>
      <c r="G86" s="69" t="s">
        <v>828</v>
      </c>
      <c r="H86" s="69" t="s">
        <v>293</v>
      </c>
      <c r="I86" s="69" t="s">
        <v>302</v>
      </c>
      <c r="J86" s="69" t="s">
        <v>230</v>
      </c>
      <c r="K86" s="69" t="s">
        <v>734</v>
      </c>
      <c r="L86" s="69" t="s">
        <v>630</v>
      </c>
      <c r="M86" s="165" t="s">
        <v>829</v>
      </c>
      <c r="N86" s="165" t="s">
        <v>735</v>
      </c>
      <c r="O86" s="62" t="s">
        <v>233</v>
      </c>
      <c r="P86" s="64" t="s">
        <v>17</v>
      </c>
      <c r="Q86" s="75" t="str">
        <f t="shared" si="13"/>
        <v>MODERADA</v>
      </c>
      <c r="R86" s="61" t="s">
        <v>830</v>
      </c>
      <c r="S86" s="98" t="s">
        <v>355</v>
      </c>
      <c r="T86" s="109" t="s">
        <v>472</v>
      </c>
      <c r="U86" s="110" t="s">
        <v>473</v>
      </c>
      <c r="V86" s="110" t="s">
        <v>474</v>
      </c>
      <c r="W86" s="110" t="s">
        <v>475</v>
      </c>
      <c r="X86" s="110" t="s">
        <v>476</v>
      </c>
      <c r="Y86" s="110" t="s">
        <v>477</v>
      </c>
      <c r="Z86" s="110" t="s">
        <v>478</v>
      </c>
      <c r="AA86" s="107">
        <f>SUM(IF(T86='Evaluación Diseño Control'!$C$2,15,0)+IF(U86='Evaluación Diseño Control'!$C$3,15)+IF(V86='Evaluación Diseño Control'!$C$4,15)+IF(W86='Evaluación Diseño Control'!$C$5,15,IF(W86='Evaluación Diseño Control'!$D$5,10))+IF(X86='Evaluación Diseño Control'!$C$6,15)+IF(Y86='Evaluación Diseño Control'!$C$7,15)+IF(Z86='Evaluación Diseño Control'!$C$8,10,IF(Z86='Evaluación Diseño Control'!$D$8,5)))</f>
        <v>100</v>
      </c>
      <c r="AB86" s="108" t="str">
        <f t="shared" si="14"/>
        <v>Fuerte</v>
      </c>
      <c r="AC86" s="111" t="s">
        <v>422</v>
      </c>
      <c r="AD86" s="108" t="str">
        <f>IFERROR(VLOOKUP(CONCATENATE(AB86,AC86),'Listados Datos'!$S$2:$T$10,2,FALSE),"")</f>
        <v>Fuerte</v>
      </c>
      <c r="AE86" s="108">
        <f t="shared" si="15"/>
        <v>100</v>
      </c>
      <c r="AF86" s="108" t="str">
        <f>VLOOKUP(CONCATENATE(AB86,AC86),'Listados Datos'!$S$2:$U$10,3,0)</f>
        <v>No</v>
      </c>
      <c r="AG86" s="108">
        <f t="shared" si="16"/>
        <v>100</v>
      </c>
      <c r="AH86" s="168" t="str">
        <f t="shared" si="17"/>
        <v>Fuerte</v>
      </c>
      <c r="AI86" s="96" t="s">
        <v>423</v>
      </c>
      <c r="AJ86" s="97">
        <f>IFERROR(VLOOKUP(CONCATENATE(AH86,AI86),'Listados Datos'!$X$6:$Y$7,2,0),0)</f>
        <v>2</v>
      </c>
      <c r="AK86" s="96" t="s">
        <v>423</v>
      </c>
      <c r="AL86" s="100">
        <f>IFERROR(VLOOKUP(CONCATENATE(AH86,AK86),'Listados Datos'!Z$6:$AA91,2,0),0)</f>
        <v>2</v>
      </c>
      <c r="AM86" s="99" t="s">
        <v>233</v>
      </c>
      <c r="AN86" s="64" t="s">
        <v>20</v>
      </c>
      <c r="AO86" s="75" t="str">
        <f t="shared" si="18"/>
        <v>BAJA</v>
      </c>
      <c r="AP86" s="63" t="s">
        <v>236</v>
      </c>
      <c r="AQ86" s="67" t="s">
        <v>831</v>
      </c>
      <c r="AR86" s="65" t="s">
        <v>737</v>
      </c>
      <c r="AS86" s="66" t="s">
        <v>331</v>
      </c>
      <c r="AT86" s="66" t="s">
        <v>521</v>
      </c>
      <c r="AU86" s="81">
        <v>44075</v>
      </c>
      <c r="AV86" s="81">
        <v>44196</v>
      </c>
      <c r="AW86" s="143" t="s">
        <v>1113</v>
      </c>
      <c r="AX86" s="66" t="s">
        <v>738</v>
      </c>
      <c r="AY86" s="66"/>
      <c r="AZ86" s="66"/>
      <c r="BA86" s="66"/>
      <c r="BB86" s="66"/>
      <c r="BC86" s="201"/>
      <c r="BD86" s="201"/>
      <c r="BE86" s="201"/>
      <c r="BF86" s="68"/>
      <c r="BG86" s="68"/>
      <c r="BH86" s="68"/>
      <c r="BI86" s="68"/>
      <c r="BJ86" s="68"/>
      <c r="BK86" s="68"/>
      <c r="BL86" s="68"/>
      <c r="BM86" s="68"/>
      <c r="BN86" s="68"/>
      <c r="BO86" s="68"/>
      <c r="BP86" s="68"/>
      <c r="BQ86" s="68"/>
      <c r="BR86" s="68"/>
      <c r="BS86" s="68"/>
      <c r="BT86" s="68"/>
      <c r="BU86" s="68"/>
      <c r="BV86" s="68"/>
      <c r="BW86" s="68"/>
      <c r="BX86" s="68"/>
      <c r="BY86" s="68"/>
    </row>
    <row r="87" spans="1:77" s="60" customFormat="1" ht="182" x14ac:dyDescent="0.35">
      <c r="A87" s="328">
        <v>14</v>
      </c>
      <c r="B87" s="329" t="s">
        <v>1238</v>
      </c>
      <c r="C87" s="274" t="s">
        <v>321</v>
      </c>
      <c r="D87" s="277" t="s">
        <v>998</v>
      </c>
      <c r="E87" s="274" t="s">
        <v>329</v>
      </c>
      <c r="F87" s="78" t="s">
        <v>1207</v>
      </c>
      <c r="G87" s="69" t="s">
        <v>1208</v>
      </c>
      <c r="H87" s="69" t="s">
        <v>293</v>
      </c>
      <c r="I87" s="69" t="s">
        <v>298</v>
      </c>
      <c r="J87" s="69" t="s">
        <v>438</v>
      </c>
      <c r="K87" s="69" t="s">
        <v>1209</v>
      </c>
      <c r="L87" s="69" t="s">
        <v>1210</v>
      </c>
      <c r="M87" s="165" t="s">
        <v>1211</v>
      </c>
      <c r="N87" s="165" t="s">
        <v>1212</v>
      </c>
      <c r="O87" s="62" t="s">
        <v>233</v>
      </c>
      <c r="P87" s="64" t="s">
        <v>15</v>
      </c>
      <c r="Q87" s="75" t="str">
        <f t="shared" si="13"/>
        <v>ALTA</v>
      </c>
      <c r="R87" s="61" t="s">
        <v>1221</v>
      </c>
      <c r="S87" s="98" t="s">
        <v>355</v>
      </c>
      <c r="T87" s="109" t="s">
        <v>472</v>
      </c>
      <c r="U87" s="110" t="s">
        <v>473</v>
      </c>
      <c r="V87" s="110" t="s">
        <v>474</v>
      </c>
      <c r="W87" s="110" t="s">
        <v>475</v>
      </c>
      <c r="X87" s="110" t="s">
        <v>476</v>
      </c>
      <c r="Y87" s="110" t="s">
        <v>477</v>
      </c>
      <c r="Z87" s="110" t="s">
        <v>478</v>
      </c>
      <c r="AA87" s="107">
        <f>SUM(IF(T87='Evaluación Diseño Control'!$C$2,15,0)+IF(U87='Evaluación Diseño Control'!$C$3,15)+IF(V87='Evaluación Diseño Control'!$C$4,15)+IF(W87='Evaluación Diseño Control'!$C$5,15,IF(W87='Evaluación Diseño Control'!$D$5,10))+IF(X87='Evaluación Diseño Control'!$C$6,15)+IF(Y87='Evaluación Diseño Control'!$C$7,15)+IF(Z87='Evaluación Diseño Control'!$C$8,10,IF(Z87='Evaluación Diseño Control'!$D$8,5)))</f>
        <v>100</v>
      </c>
      <c r="AB87" s="108" t="str">
        <f t="shared" si="14"/>
        <v>Fuerte</v>
      </c>
      <c r="AC87" s="111" t="s">
        <v>422</v>
      </c>
      <c r="AD87" s="108" t="str">
        <f>IFERROR(VLOOKUP(CONCATENATE(AB87,AC87),'Listados Datos'!$S$2:$T$10,2,FALSE),"")</f>
        <v>Fuerte</v>
      </c>
      <c r="AE87" s="108">
        <f t="shared" si="15"/>
        <v>100</v>
      </c>
      <c r="AF87" s="108" t="str">
        <f>VLOOKUP(CONCATENATE(AB87,AC87),'Listados Datos'!$S$2:$U$10,3,0)</f>
        <v>No</v>
      </c>
      <c r="AG87" s="108">
        <f t="shared" si="16"/>
        <v>100</v>
      </c>
      <c r="AH87" s="168" t="str">
        <f t="shared" si="17"/>
        <v>Fuerte</v>
      </c>
      <c r="AI87" s="96" t="s">
        <v>423</v>
      </c>
      <c r="AJ87" s="97">
        <f>IFERROR(VLOOKUP(CONCATENATE(AH87,AI87),'Listados Datos'!$X$6:$Y$7,2,0),0)</f>
        <v>2</v>
      </c>
      <c r="AK87" s="96" t="s">
        <v>423</v>
      </c>
      <c r="AL87" s="100">
        <f>IFERROR(VLOOKUP(CONCATENATE(AH87,AK87),'Listados Datos'!Z$6:$AA92,2,0),0)</f>
        <v>2</v>
      </c>
      <c r="AM87" s="99" t="s">
        <v>233</v>
      </c>
      <c r="AN87" s="64" t="s">
        <v>19</v>
      </c>
      <c r="AO87" s="75" t="str">
        <f t="shared" si="18"/>
        <v>BAJA</v>
      </c>
      <c r="AP87" s="63" t="s">
        <v>191</v>
      </c>
      <c r="AQ87" s="67" t="s">
        <v>1225</v>
      </c>
      <c r="AR87" s="65" t="s">
        <v>1226</v>
      </c>
      <c r="AS87" s="66" t="s">
        <v>329</v>
      </c>
      <c r="AT87" s="66" t="s">
        <v>674</v>
      </c>
      <c r="AU87" s="81">
        <v>44378</v>
      </c>
      <c r="AV87" s="81">
        <v>44561</v>
      </c>
      <c r="AW87" s="143" t="s">
        <v>1227</v>
      </c>
      <c r="AX87" s="66" t="s">
        <v>1228</v>
      </c>
      <c r="AY87" s="66"/>
      <c r="AZ87" s="66"/>
      <c r="BA87" s="66"/>
      <c r="BB87" s="66"/>
      <c r="BC87" s="201"/>
      <c r="BD87" s="201"/>
      <c r="BE87" s="201"/>
      <c r="BF87" s="68"/>
      <c r="BG87" s="68"/>
      <c r="BH87" s="68"/>
      <c r="BI87" s="68"/>
      <c r="BJ87" s="68"/>
      <c r="BK87" s="68"/>
      <c r="BL87" s="68"/>
      <c r="BM87" s="68"/>
      <c r="BN87" s="68"/>
      <c r="BO87" s="68"/>
      <c r="BP87" s="68"/>
      <c r="BQ87" s="68"/>
      <c r="BR87" s="68"/>
      <c r="BS87" s="68"/>
      <c r="BT87" s="68"/>
      <c r="BU87" s="68"/>
      <c r="BV87" s="68"/>
      <c r="BW87" s="68"/>
      <c r="BX87" s="68"/>
      <c r="BY87" s="68"/>
    </row>
    <row r="88" spans="1:77" s="60" customFormat="1" ht="221" x14ac:dyDescent="0.35">
      <c r="A88" s="328"/>
      <c r="B88" s="329"/>
      <c r="C88" s="274"/>
      <c r="D88" s="277"/>
      <c r="E88" s="274"/>
      <c r="F88" s="78" t="s">
        <v>1213</v>
      </c>
      <c r="G88" s="69" t="s">
        <v>1214</v>
      </c>
      <c r="H88" s="69" t="s">
        <v>291</v>
      </c>
      <c r="I88" s="69" t="s">
        <v>296</v>
      </c>
      <c r="J88" s="69"/>
      <c r="K88" s="69"/>
      <c r="L88" s="69"/>
      <c r="M88" s="165" t="s">
        <v>1215</v>
      </c>
      <c r="N88" s="165" t="s">
        <v>1216</v>
      </c>
      <c r="O88" s="62" t="s">
        <v>233</v>
      </c>
      <c r="P88" s="64" t="s">
        <v>15</v>
      </c>
      <c r="Q88" s="75" t="str">
        <f t="shared" si="13"/>
        <v>ALTA</v>
      </c>
      <c r="R88" s="61" t="s">
        <v>1222</v>
      </c>
      <c r="S88" s="98" t="s">
        <v>355</v>
      </c>
      <c r="T88" s="109" t="s">
        <v>472</v>
      </c>
      <c r="U88" s="110" t="s">
        <v>473</v>
      </c>
      <c r="V88" s="110" t="s">
        <v>474</v>
      </c>
      <c r="W88" s="110" t="s">
        <v>475</v>
      </c>
      <c r="X88" s="110" t="s">
        <v>476</v>
      </c>
      <c r="Y88" s="110" t="s">
        <v>477</v>
      </c>
      <c r="Z88" s="110" t="s">
        <v>478</v>
      </c>
      <c r="AA88" s="107">
        <f>SUM(IF(T88='Evaluación Diseño Control'!$C$2,15,0)+IF(U88='Evaluación Diseño Control'!$C$3,15)+IF(V88='Evaluación Diseño Control'!$C$4,15)+IF(W88='Evaluación Diseño Control'!$C$5,15,IF(W88='Evaluación Diseño Control'!$D$5,10))+IF(X88='Evaluación Diseño Control'!$C$6,15)+IF(Y88='Evaluación Diseño Control'!$C$7,15)+IF(Z88='Evaluación Diseño Control'!$C$8,10,IF(Z88='Evaluación Diseño Control'!$D$8,5)))</f>
        <v>100</v>
      </c>
      <c r="AB88" s="108" t="str">
        <f t="shared" si="14"/>
        <v>Fuerte</v>
      </c>
      <c r="AC88" s="111" t="s">
        <v>422</v>
      </c>
      <c r="AD88" s="108" t="str">
        <f>IFERROR(VLOOKUP(CONCATENATE(AB88,AC88),'Listados Datos'!$S$2:$T$10,2,FALSE),"")</f>
        <v>Fuerte</v>
      </c>
      <c r="AE88" s="108">
        <f t="shared" si="15"/>
        <v>100</v>
      </c>
      <c r="AF88" s="108" t="str">
        <f>VLOOKUP(CONCATENATE(AB88,AC88),'Listados Datos'!$S$2:$U$10,3,0)</f>
        <v>No</v>
      </c>
      <c r="AG88" s="108">
        <f t="shared" si="16"/>
        <v>100</v>
      </c>
      <c r="AH88" s="168" t="str">
        <f t="shared" si="17"/>
        <v>Fuerte</v>
      </c>
      <c r="AI88" s="96" t="s">
        <v>423</v>
      </c>
      <c r="AJ88" s="97">
        <f>IFERROR(VLOOKUP(CONCATENATE(AH88,AI88),'Listados Datos'!$X$6:$Y$7,2,0),0)</f>
        <v>2</v>
      </c>
      <c r="AK88" s="96" t="s">
        <v>423</v>
      </c>
      <c r="AL88" s="100">
        <f>IFERROR(VLOOKUP(CONCATENATE(AH88,AK88),'Listados Datos'!Z$6:$AA93,2,0),0)</f>
        <v>2</v>
      </c>
      <c r="AM88" s="99" t="s">
        <v>233</v>
      </c>
      <c r="AN88" s="64" t="s">
        <v>19</v>
      </c>
      <c r="AO88" s="75" t="str">
        <f t="shared" si="18"/>
        <v>BAJA</v>
      </c>
      <c r="AP88" s="63" t="s">
        <v>236</v>
      </c>
      <c r="AQ88" s="67" t="s">
        <v>1229</v>
      </c>
      <c r="AR88" s="65" t="s">
        <v>1230</v>
      </c>
      <c r="AS88" s="66" t="s">
        <v>329</v>
      </c>
      <c r="AT88" s="66" t="s">
        <v>521</v>
      </c>
      <c r="AU88" s="81">
        <v>44378</v>
      </c>
      <c r="AV88" s="81">
        <v>44561</v>
      </c>
      <c r="AW88" s="143" t="s">
        <v>1231</v>
      </c>
      <c r="AX88" s="66" t="s">
        <v>1228</v>
      </c>
      <c r="AY88" s="66"/>
      <c r="AZ88" s="66"/>
      <c r="BA88" s="66"/>
      <c r="BB88" s="66"/>
      <c r="BC88" s="201"/>
      <c r="BD88" s="201"/>
      <c r="BE88" s="201"/>
      <c r="BF88" s="68"/>
      <c r="BG88" s="68"/>
      <c r="BH88" s="68"/>
      <c r="BI88" s="68"/>
      <c r="BJ88" s="68"/>
      <c r="BK88" s="68"/>
      <c r="BL88" s="68"/>
      <c r="BM88" s="68"/>
      <c r="BN88" s="68"/>
      <c r="BO88" s="68"/>
      <c r="BP88" s="68"/>
      <c r="BQ88" s="68"/>
      <c r="BR88" s="68"/>
      <c r="BS88" s="68"/>
      <c r="BT88" s="68"/>
      <c r="BU88" s="68"/>
      <c r="BV88" s="68"/>
      <c r="BW88" s="68"/>
      <c r="BX88" s="68"/>
      <c r="BY88" s="68"/>
    </row>
    <row r="89" spans="1:77" s="60" customFormat="1" ht="104" x14ac:dyDescent="0.35">
      <c r="A89" s="328"/>
      <c r="B89" s="329"/>
      <c r="C89" s="274"/>
      <c r="D89" s="277"/>
      <c r="E89" s="274"/>
      <c r="F89" s="78" t="s">
        <v>1217</v>
      </c>
      <c r="G89" s="69" t="s">
        <v>1218</v>
      </c>
      <c r="H89" s="69" t="s">
        <v>293</v>
      </c>
      <c r="I89" s="69" t="s">
        <v>298</v>
      </c>
      <c r="J89" s="69" t="s">
        <v>230</v>
      </c>
      <c r="K89" s="69" t="s">
        <v>645</v>
      </c>
      <c r="L89" s="69" t="s">
        <v>535</v>
      </c>
      <c r="M89" s="165" t="s">
        <v>1219</v>
      </c>
      <c r="N89" s="165" t="s">
        <v>1220</v>
      </c>
      <c r="O89" s="62" t="s">
        <v>233</v>
      </c>
      <c r="P89" s="64" t="s">
        <v>15</v>
      </c>
      <c r="Q89" s="75" t="str">
        <f t="shared" si="13"/>
        <v>ALTA</v>
      </c>
      <c r="R89" s="61" t="s">
        <v>1223</v>
      </c>
      <c r="S89" s="98" t="s">
        <v>355</v>
      </c>
      <c r="T89" s="109" t="s">
        <v>472</v>
      </c>
      <c r="U89" s="110" t="s">
        <v>473</v>
      </c>
      <c r="V89" s="110" t="s">
        <v>474</v>
      </c>
      <c r="W89" s="110" t="s">
        <v>475</v>
      </c>
      <c r="X89" s="110" t="s">
        <v>476</v>
      </c>
      <c r="Y89" s="110" t="s">
        <v>477</v>
      </c>
      <c r="Z89" s="110" t="s">
        <v>478</v>
      </c>
      <c r="AA89" s="107">
        <f>SUM(IF(T89='Evaluación Diseño Control'!$C$2,15,0)+IF(U89='Evaluación Diseño Control'!$C$3,15)+IF(V89='Evaluación Diseño Control'!$C$4,15)+IF(W89='Evaluación Diseño Control'!$C$5,15,IF(W89='Evaluación Diseño Control'!$D$5,10))+IF(X89='Evaluación Diseño Control'!$C$6,15)+IF(Y89='Evaluación Diseño Control'!$C$7,15)+IF(Z89='Evaluación Diseño Control'!$C$8,10,IF(Z89='Evaluación Diseño Control'!$D$8,5)))</f>
        <v>100</v>
      </c>
      <c r="AB89" s="108" t="str">
        <f t="shared" si="14"/>
        <v>Fuerte</v>
      </c>
      <c r="AC89" s="111" t="s">
        <v>422</v>
      </c>
      <c r="AD89" s="108" t="str">
        <f>IFERROR(VLOOKUP(CONCATENATE(AB89,AC89),'Listados Datos'!$S$2:$T$10,2,FALSE),"")</f>
        <v>Fuerte</v>
      </c>
      <c r="AE89" s="108">
        <f t="shared" si="15"/>
        <v>100</v>
      </c>
      <c r="AF89" s="108" t="str">
        <f>VLOOKUP(CONCATENATE(AB89,AC89),'Listados Datos'!$S$2:$U$10,3,0)</f>
        <v>No</v>
      </c>
      <c r="AG89" s="108">
        <f t="shared" si="16"/>
        <v>100</v>
      </c>
      <c r="AH89" s="168" t="str">
        <f t="shared" si="17"/>
        <v>Fuerte</v>
      </c>
      <c r="AI89" s="96" t="s">
        <v>423</v>
      </c>
      <c r="AJ89" s="97">
        <f>IFERROR(VLOOKUP(CONCATENATE(AH89,AI89),'Listados Datos'!$X$6:$Y$7,2,0),0)</f>
        <v>2</v>
      </c>
      <c r="AK89" s="96" t="s">
        <v>423</v>
      </c>
      <c r="AL89" s="100">
        <f>IFERROR(VLOOKUP(CONCATENATE(AH89,AK89),'Listados Datos'!Z$6:$AA94,2,0),0)</f>
        <v>2</v>
      </c>
      <c r="AM89" s="99" t="s">
        <v>233</v>
      </c>
      <c r="AN89" s="64" t="s">
        <v>19</v>
      </c>
      <c r="AO89" s="75" t="str">
        <f t="shared" si="18"/>
        <v>BAJA</v>
      </c>
      <c r="AP89" s="63" t="s">
        <v>191</v>
      </c>
      <c r="AQ89" s="67" t="s">
        <v>1232</v>
      </c>
      <c r="AR89" s="65" t="s">
        <v>1233</v>
      </c>
      <c r="AS89" s="66" t="s">
        <v>329</v>
      </c>
      <c r="AT89" s="66" t="s">
        <v>674</v>
      </c>
      <c r="AU89" s="81">
        <v>44378</v>
      </c>
      <c r="AV89" s="81">
        <v>44561</v>
      </c>
      <c r="AW89" s="143" t="s">
        <v>1234</v>
      </c>
      <c r="AX89" s="66" t="s">
        <v>1235</v>
      </c>
      <c r="AY89" s="66"/>
      <c r="AZ89" s="66"/>
      <c r="BA89" s="66"/>
      <c r="BB89" s="66"/>
      <c r="BC89" s="201"/>
      <c r="BD89" s="201"/>
      <c r="BE89" s="201"/>
      <c r="BF89" s="68"/>
      <c r="BG89" s="68"/>
      <c r="BH89" s="68"/>
      <c r="BI89" s="68"/>
      <c r="BJ89" s="68"/>
      <c r="BK89" s="68"/>
      <c r="BL89" s="68"/>
      <c r="BM89" s="68"/>
      <c r="BN89" s="68"/>
      <c r="BO89" s="68"/>
      <c r="BP89" s="68"/>
      <c r="BQ89" s="68"/>
      <c r="BR89" s="68"/>
      <c r="BS89" s="68"/>
      <c r="BT89" s="68"/>
      <c r="BU89" s="68"/>
      <c r="BV89" s="68"/>
      <c r="BW89" s="68"/>
      <c r="BX89" s="68"/>
      <c r="BY89" s="68"/>
    </row>
    <row r="90" spans="1:77" s="14" customFormat="1" x14ac:dyDescent="0.35">
      <c r="A90" s="15"/>
      <c r="B90" s="76"/>
      <c r="C90" s="15"/>
      <c r="D90" s="15"/>
      <c r="E90" s="15"/>
      <c r="F90" s="15"/>
      <c r="G90" s="15"/>
      <c r="H90" s="70"/>
      <c r="I90" s="70"/>
      <c r="J90" s="70"/>
      <c r="K90" s="70"/>
      <c r="L90" s="70"/>
      <c r="M90" s="70"/>
      <c r="N90" s="70"/>
      <c r="O90" s="70"/>
      <c r="P90" s="70"/>
      <c r="Q90" s="80"/>
      <c r="R90" s="70"/>
      <c r="S90" s="70"/>
      <c r="T90" s="71"/>
      <c r="U90" s="71"/>
      <c r="V90" s="71"/>
      <c r="W90" s="71"/>
      <c r="X90" s="71"/>
      <c r="Y90" s="71"/>
      <c r="Z90" s="71"/>
      <c r="AA90" s="71"/>
      <c r="AB90" s="71"/>
      <c r="AC90" s="71"/>
      <c r="AD90" s="71"/>
      <c r="AE90" s="71"/>
      <c r="AF90" s="71"/>
      <c r="AG90" s="71"/>
      <c r="AH90" s="71"/>
      <c r="AI90" s="71"/>
      <c r="AJ90" s="71"/>
      <c r="AK90" s="71"/>
      <c r="AL90" s="71"/>
      <c r="AM90" s="70"/>
      <c r="AN90" s="70"/>
      <c r="AO90" s="70"/>
      <c r="AP90" s="71"/>
      <c r="AQ90" s="70"/>
      <c r="AR90" s="70"/>
      <c r="AS90" s="72"/>
      <c r="AT90" s="72"/>
      <c r="AU90" s="72"/>
      <c r="AV90" s="72"/>
      <c r="AW90" s="71"/>
      <c r="AX90" s="72"/>
      <c r="AY90" s="73"/>
      <c r="AZ90" s="74"/>
      <c r="BA90" s="72"/>
      <c r="BB90" s="71"/>
      <c r="BC90" s="71"/>
      <c r="BD90" s="71"/>
      <c r="BE90" s="71"/>
      <c r="BF90" s="70"/>
      <c r="BG90" s="70"/>
      <c r="BH90" s="70"/>
      <c r="BI90" s="70"/>
      <c r="BJ90" s="70"/>
      <c r="BK90" s="70"/>
      <c r="BL90" s="70"/>
      <c r="BM90" s="70"/>
      <c r="BN90" s="70"/>
      <c r="BO90" s="70"/>
      <c r="BP90" s="70"/>
      <c r="BQ90" s="70"/>
      <c r="BR90" s="70"/>
      <c r="BS90" s="70"/>
      <c r="BT90" s="70"/>
      <c r="BU90" s="70"/>
      <c r="BV90" s="70"/>
      <c r="BW90" s="70"/>
      <c r="BX90" s="70"/>
      <c r="BY90" s="70"/>
    </row>
    <row r="91" spans="1:77" s="14" customFormat="1" x14ac:dyDescent="0.35">
      <c r="A91" s="15"/>
      <c r="B91" s="76"/>
      <c r="C91" s="15"/>
      <c r="D91" s="15"/>
      <c r="E91" s="15"/>
      <c r="F91" s="15"/>
      <c r="G91" s="15"/>
      <c r="H91" s="70"/>
      <c r="I91" s="70"/>
      <c r="J91" s="70"/>
      <c r="K91" s="70"/>
      <c r="L91" s="70"/>
      <c r="M91" s="70"/>
      <c r="N91" s="70"/>
      <c r="O91" s="70"/>
      <c r="P91" s="70"/>
      <c r="Q91" s="80"/>
      <c r="R91" s="70"/>
      <c r="S91" s="70"/>
      <c r="T91" s="71"/>
      <c r="U91" s="71"/>
      <c r="V91" s="71"/>
      <c r="W91" s="71"/>
      <c r="X91" s="71"/>
      <c r="Y91" s="71"/>
      <c r="Z91" s="71"/>
      <c r="AA91" s="71"/>
      <c r="AB91" s="71"/>
      <c r="AC91" s="71"/>
      <c r="AD91" s="71"/>
      <c r="AE91" s="71"/>
      <c r="AF91" s="71"/>
      <c r="AG91" s="71"/>
      <c r="AH91" s="71"/>
      <c r="AI91" s="71"/>
      <c r="AJ91" s="71"/>
      <c r="AK91" s="71"/>
      <c r="AL91" s="71"/>
      <c r="AM91" s="70"/>
      <c r="AN91" s="70"/>
      <c r="AO91" s="70"/>
      <c r="AP91" s="71"/>
      <c r="AQ91" s="70"/>
      <c r="AR91" s="70"/>
      <c r="AS91" s="72"/>
      <c r="AT91" s="72"/>
      <c r="AU91" s="72"/>
      <c r="AV91" s="72"/>
      <c r="AW91" s="71"/>
      <c r="AX91" s="72"/>
      <c r="AY91" s="73"/>
      <c r="AZ91" s="74"/>
      <c r="BA91" s="72"/>
      <c r="BB91" s="71"/>
      <c r="BC91" s="71"/>
      <c r="BD91" s="71"/>
      <c r="BE91" s="71"/>
      <c r="BF91" s="70"/>
      <c r="BG91" s="70"/>
      <c r="BH91" s="70"/>
      <c r="BI91" s="70"/>
      <c r="BJ91" s="70"/>
      <c r="BK91" s="70"/>
      <c r="BL91" s="70"/>
      <c r="BM91" s="70"/>
      <c r="BN91" s="70"/>
      <c r="BO91" s="70"/>
      <c r="BP91" s="70"/>
      <c r="BQ91" s="70"/>
      <c r="BR91" s="70"/>
      <c r="BS91" s="70"/>
      <c r="BT91" s="70"/>
      <c r="BU91" s="70"/>
      <c r="BV91" s="70"/>
      <c r="BW91" s="70"/>
      <c r="BX91" s="70"/>
      <c r="BY91" s="70"/>
    </row>
  </sheetData>
  <mergeCells count="122">
    <mergeCell ref="AY2:BE2"/>
    <mergeCell ref="A87:A89"/>
    <mergeCell ref="B87:B89"/>
    <mergeCell ref="C87:C89"/>
    <mergeCell ref="D87:D89"/>
    <mergeCell ref="E87:E89"/>
    <mergeCell ref="A79:A81"/>
    <mergeCell ref="B79:B81"/>
    <mergeCell ref="C79:C81"/>
    <mergeCell ref="D79:D81"/>
    <mergeCell ref="E79:E81"/>
    <mergeCell ref="A82:A86"/>
    <mergeCell ref="B82:B86"/>
    <mergeCell ref="C82:C86"/>
    <mergeCell ref="D82:D86"/>
    <mergeCell ref="E82:E86"/>
    <mergeCell ref="A69:A72"/>
    <mergeCell ref="B69:B72"/>
    <mergeCell ref="C69:C72"/>
    <mergeCell ref="D69:D72"/>
    <mergeCell ref="E69:E72"/>
    <mergeCell ref="A73:A78"/>
    <mergeCell ref="B73:B78"/>
    <mergeCell ref="C73:C78"/>
    <mergeCell ref="A42:A50"/>
    <mergeCell ref="B42:B50"/>
    <mergeCell ref="C42:C50"/>
    <mergeCell ref="D42:D50"/>
    <mergeCell ref="E42:E50"/>
    <mergeCell ref="D73:D78"/>
    <mergeCell ref="E73:E78"/>
    <mergeCell ref="A51:A61"/>
    <mergeCell ref="B51:B61"/>
    <mergeCell ref="C51:C61"/>
    <mergeCell ref="D51:D61"/>
    <mergeCell ref="E51:E61"/>
    <mergeCell ref="A62:A68"/>
    <mergeCell ref="B62:B68"/>
    <mergeCell ref="C62:C68"/>
    <mergeCell ref="D62:D68"/>
    <mergeCell ref="E62:E68"/>
    <mergeCell ref="A30:A37"/>
    <mergeCell ref="B30:B37"/>
    <mergeCell ref="C30:C37"/>
    <mergeCell ref="D30:D37"/>
    <mergeCell ref="E30:E37"/>
    <mergeCell ref="A38:A41"/>
    <mergeCell ref="B38:B41"/>
    <mergeCell ref="C38:C41"/>
    <mergeCell ref="D38:D41"/>
    <mergeCell ref="E38:E41"/>
    <mergeCell ref="A20:A23"/>
    <mergeCell ref="B20:B23"/>
    <mergeCell ref="C20:C23"/>
    <mergeCell ref="D20:D23"/>
    <mergeCell ref="E20:E23"/>
    <mergeCell ref="A24:A29"/>
    <mergeCell ref="B24:B29"/>
    <mergeCell ref="C24:C29"/>
    <mergeCell ref="D24:D29"/>
    <mergeCell ref="E24:E29"/>
    <mergeCell ref="R6:R8"/>
    <mergeCell ref="AG7:AH7"/>
    <mergeCell ref="M5:Q5"/>
    <mergeCell ref="N6:N8"/>
    <mergeCell ref="M6:M8"/>
    <mergeCell ref="AI7:AJ7"/>
    <mergeCell ref="AK7:AL7"/>
    <mergeCell ref="AG8:AH8"/>
    <mergeCell ref="A15:A19"/>
    <mergeCell ref="B15:B19"/>
    <mergeCell ref="C15:C19"/>
    <mergeCell ref="D15:D19"/>
    <mergeCell ref="E15:E19"/>
    <mergeCell ref="A9:A14"/>
    <mergeCell ref="B9:B14"/>
    <mergeCell ref="E9:E14"/>
    <mergeCell ref="A4:L4"/>
    <mergeCell ref="C9:C14"/>
    <mergeCell ref="D9:D14"/>
    <mergeCell ref="A2:J2"/>
    <mergeCell ref="D5:D8"/>
    <mergeCell ref="A5:A8"/>
    <mergeCell ref="E5:E8"/>
    <mergeCell ref="H5:H8"/>
    <mergeCell ref="I5:I8"/>
    <mergeCell ref="K2:AX2"/>
    <mergeCell ref="M4:AP4"/>
    <mergeCell ref="AQ4:AX4"/>
    <mergeCell ref="AT5:AV7"/>
    <mergeCell ref="AQ5:AS7"/>
    <mergeCell ref="AW5:AW8"/>
    <mergeCell ref="O6:Q7"/>
    <mergeCell ref="B5:B8"/>
    <mergeCell ref="H3:I3"/>
    <mergeCell ref="T6:AL6"/>
    <mergeCell ref="T7:U7"/>
    <mergeCell ref="AA7:AB7"/>
    <mergeCell ref="A3:B3"/>
    <mergeCell ref="F5:F8"/>
    <mergeCell ref="AM6:AO7"/>
    <mergeCell ref="R5:AP5"/>
    <mergeCell ref="AY4:BE4"/>
    <mergeCell ref="BB5:BB8"/>
    <mergeCell ref="BA5:BA8"/>
    <mergeCell ref="AZ5:AZ8"/>
    <mergeCell ref="AY5:AY8"/>
    <mergeCell ref="BC5:BE5"/>
    <mergeCell ref="BC6:BC8"/>
    <mergeCell ref="BE6:BE8"/>
    <mergeCell ref="BD6:BD8"/>
    <mergeCell ref="D3:G3"/>
    <mergeCell ref="G5:G8"/>
    <mergeCell ref="C5:C8"/>
    <mergeCell ref="AX5:AX8"/>
    <mergeCell ref="L6:L8"/>
    <mergeCell ref="J5:L5"/>
    <mergeCell ref="J6:J8"/>
    <mergeCell ref="K6:K8"/>
    <mergeCell ref="AD7:AE7"/>
    <mergeCell ref="AP6:AP8"/>
    <mergeCell ref="S6:S8"/>
  </mergeCells>
  <phoneticPr fontId="3" type="noConversion"/>
  <conditionalFormatting sqref="Q9:Q14 AO9:AO14">
    <cfRule type="containsText" dxfId="19" priority="371" operator="containsText" text="VALORAR">
      <formula>NOT(ISERROR(SEARCH("VALORAR",Q9)))</formula>
    </cfRule>
    <cfRule type="containsText" dxfId="18" priority="372" operator="containsText" text="Extrema">
      <formula>NOT(ISERROR(SEARCH("Extrema",Q9)))</formula>
    </cfRule>
    <cfRule type="containsText" dxfId="17" priority="373" operator="containsText" text="Alta">
      <formula>NOT(ISERROR(SEARCH("Alta",Q9)))</formula>
    </cfRule>
    <cfRule type="containsText" dxfId="16" priority="374" operator="containsText" text="Moderada">
      <formula>NOT(ISERROR(SEARCH("Moderada",Q9)))</formula>
    </cfRule>
    <cfRule type="containsText" dxfId="15" priority="375" operator="containsText" text="Baja">
      <formula>NOT(ISERROR(SEARCH("Baja",Q9)))</formula>
    </cfRule>
  </conditionalFormatting>
  <conditionalFormatting sqref="Q9:Q14 AO9:AO14">
    <cfRule type="containsText" dxfId="14" priority="366" operator="containsText" text="VALORAR">
      <formula>NOT(ISERROR(SEARCH("VALORAR",Q9)))</formula>
    </cfRule>
    <cfRule type="containsText" dxfId="13" priority="367" operator="containsText" text="Extrema">
      <formula>NOT(ISERROR(SEARCH("Extrema",Q9)))</formula>
    </cfRule>
    <cfRule type="containsText" dxfId="12" priority="368" operator="containsText" text="Alta">
      <formula>NOT(ISERROR(SEARCH("Alta",Q9)))</formula>
    </cfRule>
    <cfRule type="containsText" dxfId="11" priority="369" operator="containsText" text="Moderada">
      <formula>NOT(ISERROR(SEARCH("Moderada",Q9)))</formula>
    </cfRule>
    <cfRule type="containsText" dxfId="10" priority="370" operator="containsText" text="Baja">
      <formula>NOT(ISERROR(SEARCH("Baja",Q9)))</formula>
    </cfRule>
  </conditionalFormatting>
  <conditionalFormatting sqref="Q15:Q89 AO15:AO89">
    <cfRule type="containsText" dxfId="9" priority="6" operator="containsText" text="VALORAR">
      <formula>NOT(ISERROR(SEARCH("VALORAR",Q15)))</formula>
    </cfRule>
    <cfRule type="containsText" dxfId="8" priority="7" operator="containsText" text="Extrema">
      <formula>NOT(ISERROR(SEARCH("Extrema",Q15)))</formula>
    </cfRule>
    <cfRule type="containsText" dxfId="7" priority="8" operator="containsText" text="Alta">
      <formula>NOT(ISERROR(SEARCH("Alta",Q15)))</formula>
    </cfRule>
    <cfRule type="containsText" dxfId="6" priority="9" operator="containsText" text="Moderada">
      <formula>NOT(ISERROR(SEARCH("Moderada",Q15)))</formula>
    </cfRule>
    <cfRule type="containsText" dxfId="5" priority="10" operator="containsText" text="Baja">
      <formula>NOT(ISERROR(SEARCH("Baja",Q15)))</formula>
    </cfRule>
  </conditionalFormatting>
  <conditionalFormatting sqref="Q15:Q89 AO15:AO89">
    <cfRule type="containsText" dxfId="4" priority="1" operator="containsText" text="VALORAR">
      <formula>NOT(ISERROR(SEARCH("VALORAR",Q15)))</formula>
    </cfRule>
    <cfRule type="containsText" dxfId="3" priority="2" operator="containsText" text="Extrema">
      <formula>NOT(ISERROR(SEARCH("Extrema",Q15)))</formula>
    </cfRule>
    <cfRule type="containsText" dxfId="2" priority="3" operator="containsText" text="Alta">
      <formula>NOT(ISERROR(SEARCH("Alta",Q15)))</formula>
    </cfRule>
    <cfRule type="containsText" dxfId="1" priority="4" operator="containsText" text="Moderada">
      <formula>NOT(ISERROR(SEARCH("Moderada",Q15)))</formula>
    </cfRule>
    <cfRule type="containsText" dxfId="0" priority="5" operator="containsText" text="Baja">
      <formula>NOT(ISERROR(SEARCH("Baja",Q15)))</formula>
    </cfRule>
  </conditionalFormatting>
  <printOptions horizontalCentered="1"/>
  <pageMargins left="0" right="0" top="0.39370078740157483" bottom="0.39370078740157483" header="0" footer="0"/>
  <pageSetup paperSize="3" scale="19" fitToWidth="2" fitToHeight="0" orientation="landscape" r:id="rId1"/>
  <rowBreaks count="2" manualBreakCount="2">
    <brk id="37" max="49" man="1"/>
    <brk id="68" max="49" man="1"/>
  </rowBreaks>
  <colBreaks count="1" manualBreakCount="1">
    <brk id="50" max="88" man="1"/>
  </colBreaks>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840BD4B4-C7C8-479D-8192-7A5AACBAAD93}">
          <x14:formula1>
            <xm:f>'Listados Datos'!$E$2:$E$4</xm:f>
          </x14:formula1>
          <xm:sqref>H9:H89</xm:sqref>
        </x14:dataValidation>
        <x14:dataValidation type="list" allowBlank="1" showInputMessage="1" showErrorMessage="1" xr:uid="{1F685D8E-1A22-4E88-8427-5408134A58D7}">
          <x14:formula1>
            <xm:f>'Listados Datos'!$H$2:$H$6</xm:f>
          </x14:formula1>
          <xm:sqref>O9:O89 AM9:AM89</xm:sqref>
        </x14:dataValidation>
        <x14:dataValidation type="list" allowBlank="1" showInputMessage="1" showErrorMessage="1" xr:uid="{4FFCF5E1-E6E6-4D23-B266-71727624EE94}">
          <x14:formula1>
            <xm:f>'Listados Datos'!$I$2:$I$6</xm:f>
          </x14:formula1>
          <xm:sqref>P9:P89 AN9:AN89</xm:sqref>
        </x14:dataValidation>
        <x14:dataValidation type="list" allowBlank="1" showInputMessage="1" showErrorMessage="1" xr:uid="{473DC6DB-67BD-4A71-AE6E-C9AD08083ABD}">
          <x14:formula1>
            <xm:f>'Listados Datos'!$K$2:$K$4</xm:f>
          </x14:formula1>
          <xm:sqref>S9:S89</xm:sqref>
        </x14:dataValidation>
        <x14:dataValidation type="list" allowBlank="1" showInputMessage="1" showErrorMessage="1" xr:uid="{953A8186-7DEB-4E7E-882D-09A8B70BF2F7}">
          <x14:formula1>
            <xm:f>'Listados Datos'!$N$2:$N$3</xm:f>
          </x14:formula1>
          <xm:sqref>BC9:BC89</xm:sqref>
        </x14:dataValidation>
        <x14:dataValidation type="list" allowBlank="1" showInputMessage="1" showErrorMessage="1" xr:uid="{E2F047E5-15BF-4C4C-80BF-883C093B7AF4}">
          <x14:formula1>
            <xm:f>'Listados Datos'!$M$2:$M$6</xm:f>
          </x14:formula1>
          <xm:sqref>AP9:AP89</xm:sqref>
        </x14:dataValidation>
        <x14:dataValidation type="list" allowBlank="1" showInputMessage="1" showErrorMessage="1" xr:uid="{90D667BA-491D-4BC6-9B40-D02385C4AC3E}">
          <x14:formula1>
            <xm:f>'Evaluación Diseño Control'!$C$2:$D$2</xm:f>
          </x14:formula1>
          <xm:sqref>T9:T89</xm:sqref>
        </x14:dataValidation>
        <x14:dataValidation type="list" allowBlank="1" showInputMessage="1" showErrorMessage="1" xr:uid="{2A6A1766-F8DC-464F-9677-8F27F5145C69}">
          <x14:formula1>
            <xm:f>'Evaluación Diseño Control'!$C$3:$D$3</xm:f>
          </x14:formula1>
          <xm:sqref>U9:U89</xm:sqref>
        </x14:dataValidation>
        <x14:dataValidation type="list" allowBlank="1" showInputMessage="1" showErrorMessage="1" xr:uid="{769F6CDD-DD5B-4C3D-9000-7B6A64840966}">
          <x14:formula1>
            <xm:f>'Evaluación Diseño Control'!$C$4:$D$4</xm:f>
          </x14:formula1>
          <xm:sqref>V9:V89</xm:sqref>
        </x14:dataValidation>
        <x14:dataValidation type="list" allowBlank="1" showInputMessage="1" showErrorMessage="1" xr:uid="{A1F3DBBB-FB7F-4454-84E9-6F2D70B320B2}">
          <x14:formula1>
            <xm:f>'Evaluación Diseño Control'!$C$5:$E$5</xm:f>
          </x14:formula1>
          <xm:sqref>W9:W89</xm:sqref>
        </x14:dataValidation>
        <x14:dataValidation type="list" allowBlank="1" showInputMessage="1" showErrorMessage="1" xr:uid="{53A0DD73-8509-4D66-B321-CABF502400D8}">
          <x14:formula1>
            <xm:f>'Evaluación Diseño Control'!$C$6:$D$6</xm:f>
          </x14:formula1>
          <xm:sqref>X9:X89</xm:sqref>
        </x14:dataValidation>
        <x14:dataValidation type="list" allowBlank="1" showInputMessage="1" showErrorMessage="1" xr:uid="{98F00E70-DC16-4C18-93BF-F724534BCA53}">
          <x14:formula1>
            <xm:f>'Evaluación Diseño Control'!$C$7:$D$7</xm:f>
          </x14:formula1>
          <xm:sqref>Y9:Y89</xm:sqref>
        </x14:dataValidation>
        <x14:dataValidation type="list" allowBlank="1" showInputMessage="1" showErrorMessage="1" xr:uid="{3694E7A6-399B-4D77-A3B7-648D9E4A3CD0}">
          <x14:formula1>
            <xm:f>'Evaluación Diseño Control'!$C$8:$E$8</xm:f>
          </x14:formula1>
          <xm:sqref>Z9:Z89</xm:sqref>
        </x14:dataValidation>
        <x14:dataValidation type="list" allowBlank="1" showInputMessage="1" showErrorMessage="1" xr:uid="{AFC2DCC5-DC2B-487B-9ACD-91AD9CC790F9}">
          <x14:formula1>
            <xm:f>'Listados Datos'!$G$2:$G$8</xm:f>
          </x14:formula1>
          <xm:sqref>J9:J89</xm:sqref>
        </x14:dataValidation>
        <x14:dataValidation type="list" allowBlank="1" showInputMessage="1" showErrorMessage="1" xr:uid="{46E22841-BD6F-4AA6-B9F4-7804579748AD}">
          <x14:formula1>
            <xm:f>'Listados Datos'!$P$2:$P$4</xm:f>
          </x14:formula1>
          <xm:sqref>AC9:AC89</xm:sqref>
        </x14:dataValidation>
        <x14:dataValidation type="list" allowBlank="1" showInputMessage="1" showErrorMessage="1" xr:uid="{CAD9F642-59FA-4A6E-8532-7E8523335F7A}">
          <x14:formula1>
            <xm:f>'Listados Datos'!$X$3:$Y$3</xm:f>
          </x14:formula1>
          <xm:sqref>AI9:AI89</xm:sqref>
        </x14:dataValidation>
        <x14:dataValidation type="list" allowBlank="1" showInputMessage="1" showErrorMessage="1" xr:uid="{349D602F-03F9-4597-B541-7453DFE35A19}">
          <x14:formula1>
            <xm:f>'Listados Datos'!$Z$3:$AB$3</xm:f>
          </x14:formula1>
          <xm:sqref>AK9:AK89</xm:sqref>
        </x14:dataValidation>
        <x14:dataValidation type="list" allowBlank="1" showInputMessage="1" showErrorMessage="1" xr:uid="{40A9F9C5-F14D-4574-89BF-FFB7D5E50241}">
          <x14:formula1>
            <xm:f>'Listados Datos'!$F$2:$F$10</xm:f>
          </x14:formula1>
          <xm:sqref>I9:I89</xm:sqref>
        </x14:dataValidation>
        <x14:dataValidation type="list" allowBlank="1" showInputMessage="1" showErrorMessage="1" xr:uid="{67DF1C0C-D2A9-4993-92FA-99DD85940574}">
          <x14:formula1>
            <xm:f>'C:\Users\aoliveros\Downloads\[mapa_de_riesgos_institucionales_dadep_2021_-_v.1.xlsx]Listados Datos'!#REF!</xm:f>
          </x14:formula1>
          <xm:sqref>B62 B51 B24 B79:B80 B38 B20 B30 B73</xm:sqref>
        </x14:dataValidation>
        <x14:dataValidation type="list" allowBlank="1" showInputMessage="1" showErrorMessage="1" xr:uid="{FA90C5C8-BF5D-42F3-87C5-C31E553DDCDC}">
          <x14:formula1>
            <xm:f>'Listados Datos'!$D$2:$D$15</xm:f>
          </x14:formula1>
          <xm:sqref>B9:B14 B15:B19 B42:B50 B87:B89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510C-9EE0-4AC2-9AA0-44A20E99A72F}">
  <dimension ref="A1:AJ135"/>
  <sheetViews>
    <sheetView topLeftCell="A6" zoomScale="70" zoomScaleNormal="70" workbookViewId="0">
      <selection activeCell="D14" sqref="D14"/>
    </sheetView>
  </sheetViews>
  <sheetFormatPr baseColWidth="10" defaultColWidth="17.81640625" defaultRowHeight="14.5" x14ac:dyDescent="0.35"/>
  <cols>
    <col min="1" max="3" width="10.81640625" style="183" customWidth="1"/>
    <col min="4" max="4" width="17.81640625" style="101"/>
    <col min="5" max="20" width="17.81640625" style="183"/>
    <col min="21" max="21" width="24.453125" style="183" customWidth="1"/>
    <col min="22" max="22" width="17.81640625" style="183"/>
    <col min="23" max="23" width="17.453125" style="183" customWidth="1"/>
    <col min="24" max="24" width="23" style="183" customWidth="1"/>
    <col min="25" max="25" width="16.7265625" style="183" customWidth="1"/>
    <col min="26" max="26" width="23.81640625" style="183" customWidth="1"/>
    <col min="27" max="27" width="16.54296875" style="183" customWidth="1"/>
    <col min="28" max="28" width="15" style="183" customWidth="1"/>
    <col min="29" max="16384" width="17.81640625" style="183"/>
  </cols>
  <sheetData>
    <row r="1" spans="1:36" ht="87" x14ac:dyDescent="0.35">
      <c r="A1" s="126" t="s">
        <v>407</v>
      </c>
      <c r="B1" s="125" t="s">
        <v>408</v>
      </c>
      <c r="C1" s="127" t="s">
        <v>409</v>
      </c>
      <c r="D1" s="101" t="s">
        <v>290</v>
      </c>
      <c r="E1" s="101" t="s">
        <v>38</v>
      </c>
      <c r="F1" s="101" t="s">
        <v>37</v>
      </c>
      <c r="G1" s="101" t="s">
        <v>251</v>
      </c>
      <c r="H1" s="102" t="s">
        <v>200</v>
      </c>
      <c r="I1" s="102" t="s">
        <v>201</v>
      </c>
      <c r="J1" s="102" t="s">
        <v>12</v>
      </c>
      <c r="K1" s="102" t="s">
        <v>303</v>
      </c>
      <c r="L1" s="102" t="s">
        <v>6</v>
      </c>
      <c r="M1" s="101" t="s">
        <v>40</v>
      </c>
      <c r="N1" s="101" t="s">
        <v>197</v>
      </c>
      <c r="P1" s="184" t="s">
        <v>410</v>
      </c>
      <c r="R1" s="181" t="s">
        <v>502</v>
      </c>
      <c r="S1" s="333" t="s">
        <v>500</v>
      </c>
      <c r="T1" s="333"/>
      <c r="U1" s="181" t="s">
        <v>501</v>
      </c>
      <c r="W1" s="183" t="s">
        <v>411</v>
      </c>
    </row>
    <row r="2" spans="1:36" ht="43.5" customHeight="1" x14ac:dyDescent="0.35">
      <c r="A2" s="183" t="s">
        <v>412</v>
      </c>
      <c r="B2" s="183" t="s">
        <v>297</v>
      </c>
      <c r="C2" s="183" t="s">
        <v>413</v>
      </c>
      <c r="D2" s="183" t="s">
        <v>279</v>
      </c>
      <c r="E2" s="183" t="s">
        <v>291</v>
      </c>
      <c r="F2" s="183" t="s">
        <v>294</v>
      </c>
      <c r="G2" s="183" t="s">
        <v>226</v>
      </c>
      <c r="H2" s="183" t="str">
        <f>+PROBABILIDAD!C8</f>
        <v>Rara vez</v>
      </c>
      <c r="I2" s="183" t="s">
        <v>20</v>
      </c>
      <c r="J2" s="183" t="s">
        <v>8</v>
      </c>
      <c r="K2" s="183" t="s">
        <v>304</v>
      </c>
      <c r="L2" s="183" t="s">
        <v>155</v>
      </c>
      <c r="M2" s="183" t="s">
        <v>236</v>
      </c>
      <c r="N2" s="183" t="s">
        <v>307</v>
      </c>
      <c r="P2" s="183" t="s">
        <v>422</v>
      </c>
      <c r="R2" s="333" t="s">
        <v>503</v>
      </c>
      <c r="S2" s="180" t="s">
        <v>491</v>
      </c>
      <c r="T2" s="180" t="s">
        <v>422</v>
      </c>
      <c r="U2" s="180" t="s">
        <v>308</v>
      </c>
      <c r="W2" s="183" t="s">
        <v>415</v>
      </c>
      <c r="X2" s="335" t="s">
        <v>416</v>
      </c>
      <c r="Y2" s="335"/>
      <c r="Z2" s="332" t="s">
        <v>417</v>
      </c>
      <c r="AA2" s="332"/>
      <c r="AB2" s="332"/>
    </row>
    <row r="3" spans="1:36" ht="87" x14ac:dyDescent="0.35">
      <c r="A3" s="183" t="s">
        <v>419</v>
      </c>
      <c r="B3" s="183" t="s">
        <v>420</v>
      </c>
      <c r="C3" s="183" t="s">
        <v>421</v>
      </c>
      <c r="D3" s="104" t="s">
        <v>280</v>
      </c>
      <c r="E3" s="183" t="s">
        <v>292</v>
      </c>
      <c r="F3" s="183" t="s">
        <v>295</v>
      </c>
      <c r="G3" s="183" t="s">
        <v>379</v>
      </c>
      <c r="H3" s="183" t="str">
        <f>+PROBABILIDAD!C7</f>
        <v>Improbable</v>
      </c>
      <c r="I3" s="104" t="s">
        <v>19</v>
      </c>
      <c r="J3" s="183" t="s">
        <v>9</v>
      </c>
      <c r="K3" s="183" t="s">
        <v>305</v>
      </c>
      <c r="L3" s="183" t="s">
        <v>156</v>
      </c>
      <c r="M3" s="183" t="s">
        <v>189</v>
      </c>
      <c r="N3" s="183" t="s">
        <v>308</v>
      </c>
      <c r="P3" s="183" t="s">
        <v>17</v>
      </c>
      <c r="R3" s="333"/>
      <c r="S3" s="180" t="s">
        <v>492</v>
      </c>
      <c r="T3" s="180" t="s">
        <v>17</v>
      </c>
      <c r="U3" s="180" t="s">
        <v>490</v>
      </c>
      <c r="W3" s="183" t="s">
        <v>414</v>
      </c>
      <c r="X3" s="183" t="s">
        <v>423</v>
      </c>
      <c r="Y3" s="183" t="s">
        <v>424</v>
      </c>
      <c r="Z3" s="183" t="s">
        <v>423</v>
      </c>
      <c r="AA3" s="183" t="s">
        <v>425</v>
      </c>
      <c r="AB3" s="183" t="s">
        <v>424</v>
      </c>
    </row>
    <row r="4" spans="1:36" ht="58" x14ac:dyDescent="0.35">
      <c r="A4" s="183" t="s">
        <v>426</v>
      </c>
      <c r="B4" s="183" t="s">
        <v>427</v>
      </c>
      <c r="C4" s="183" t="s">
        <v>428</v>
      </c>
      <c r="D4" s="104" t="s">
        <v>281</v>
      </c>
      <c r="E4" s="104" t="s">
        <v>293</v>
      </c>
      <c r="F4" s="104" t="s">
        <v>296</v>
      </c>
      <c r="G4" s="183" t="s">
        <v>227</v>
      </c>
      <c r="H4" s="183" t="str">
        <f>+PROBABILIDAD!C6</f>
        <v>Posible</v>
      </c>
      <c r="I4" s="183" t="s">
        <v>17</v>
      </c>
      <c r="J4" s="183" t="s">
        <v>10</v>
      </c>
      <c r="K4" s="183" t="s">
        <v>306</v>
      </c>
      <c r="L4" s="183" t="s">
        <v>157</v>
      </c>
      <c r="M4" s="183" t="s">
        <v>191</v>
      </c>
      <c r="N4" s="105"/>
      <c r="O4" s="105"/>
      <c r="P4" s="183" t="s">
        <v>432</v>
      </c>
      <c r="R4" s="333"/>
      <c r="S4" s="180" t="s">
        <v>493</v>
      </c>
      <c r="T4" s="180" t="s">
        <v>432</v>
      </c>
      <c r="U4" s="180" t="s">
        <v>490</v>
      </c>
      <c r="V4" s="105"/>
      <c r="W4" s="183" t="s">
        <v>156</v>
      </c>
      <c r="X4" s="183" t="s">
        <v>423</v>
      </c>
      <c r="Y4" s="183" t="s">
        <v>424</v>
      </c>
      <c r="Z4" s="183" t="s">
        <v>423</v>
      </c>
      <c r="AA4" s="183" t="s">
        <v>425</v>
      </c>
      <c r="AB4" s="183" t="s">
        <v>424</v>
      </c>
      <c r="AC4" s="105"/>
      <c r="AD4" s="105"/>
      <c r="AE4" s="105"/>
      <c r="AF4" s="105"/>
      <c r="AG4" s="105"/>
      <c r="AH4" s="105"/>
      <c r="AI4" s="105"/>
      <c r="AJ4" s="105"/>
    </row>
    <row r="5" spans="1:36" ht="58" x14ac:dyDescent="0.35">
      <c r="A5" s="183" t="s">
        <v>429</v>
      </c>
      <c r="B5" s="183" t="s">
        <v>430</v>
      </c>
      <c r="C5" s="183" t="s">
        <v>431</v>
      </c>
      <c r="D5" s="183" t="s">
        <v>282</v>
      </c>
      <c r="E5" s="105"/>
      <c r="F5" s="104" t="s">
        <v>297</v>
      </c>
      <c r="G5" s="104" t="s">
        <v>438</v>
      </c>
      <c r="H5" s="183" t="str">
        <f>+PROBABILIDAD!C5</f>
        <v>Probable</v>
      </c>
      <c r="I5" s="183" t="s">
        <v>15</v>
      </c>
      <c r="J5" s="183" t="s">
        <v>11</v>
      </c>
      <c r="M5" s="183" t="s">
        <v>369</v>
      </c>
      <c r="N5" s="105"/>
      <c r="O5" s="105"/>
      <c r="P5" s="105"/>
      <c r="Q5" s="105"/>
      <c r="R5" s="334" t="s">
        <v>504</v>
      </c>
      <c r="S5" s="180" t="s">
        <v>494</v>
      </c>
      <c r="T5" s="180" t="s">
        <v>17</v>
      </c>
      <c r="U5" s="180" t="s">
        <v>490</v>
      </c>
      <c r="V5" s="105"/>
      <c r="X5" s="182" t="s">
        <v>433</v>
      </c>
      <c r="Z5" s="185" t="s">
        <v>434</v>
      </c>
      <c r="AC5" s="105"/>
      <c r="AD5" s="105"/>
      <c r="AE5" s="105"/>
      <c r="AF5" s="105"/>
      <c r="AG5" s="105"/>
      <c r="AH5" s="105"/>
      <c r="AI5" s="105"/>
      <c r="AJ5" s="105"/>
    </row>
    <row r="6" spans="1:36" ht="72.5" x14ac:dyDescent="0.35">
      <c r="A6" s="183" t="s">
        <v>435</v>
      </c>
      <c r="B6" s="183" t="s">
        <v>294</v>
      </c>
      <c r="C6" s="183" t="s">
        <v>436</v>
      </c>
      <c r="D6" s="183" t="s">
        <v>283</v>
      </c>
      <c r="E6" s="105"/>
      <c r="F6" s="104" t="s">
        <v>298</v>
      </c>
      <c r="G6" s="104" t="s">
        <v>228</v>
      </c>
      <c r="H6" s="183" t="str">
        <f>+PROBABILIDAD!C4</f>
        <v>Casi Seguro</v>
      </c>
      <c r="I6" s="183" t="s">
        <v>118</v>
      </c>
      <c r="J6" s="105"/>
      <c r="K6" s="105"/>
      <c r="L6" s="105"/>
      <c r="M6" s="183" t="s">
        <v>237</v>
      </c>
      <c r="N6" s="105"/>
      <c r="O6" s="105"/>
      <c r="P6" s="105"/>
      <c r="Q6" s="105"/>
      <c r="R6" s="334"/>
      <c r="S6" s="180" t="s">
        <v>495</v>
      </c>
      <c r="T6" s="180" t="s">
        <v>17</v>
      </c>
      <c r="U6" s="180" t="s">
        <v>490</v>
      </c>
      <c r="V6" s="105"/>
      <c r="X6" s="183" t="s">
        <v>437</v>
      </c>
      <c r="Y6" s="183">
        <v>2</v>
      </c>
      <c r="Z6" s="183" t="s">
        <v>437</v>
      </c>
      <c r="AA6" s="183">
        <v>2</v>
      </c>
      <c r="AC6" s="105"/>
      <c r="AD6" s="105"/>
      <c r="AE6" s="105"/>
      <c r="AF6" s="105"/>
      <c r="AG6" s="105"/>
      <c r="AH6" s="105"/>
      <c r="AI6" s="105"/>
      <c r="AJ6" s="105"/>
    </row>
    <row r="7" spans="1:36" ht="58" x14ac:dyDescent="0.35">
      <c r="A7" s="183" t="s">
        <v>439</v>
      </c>
      <c r="B7" s="183" t="s">
        <v>440</v>
      </c>
      <c r="C7" s="183" t="s">
        <v>441</v>
      </c>
      <c r="D7" s="183" t="s">
        <v>1237</v>
      </c>
      <c r="E7" s="105"/>
      <c r="F7" s="104" t="s">
        <v>299</v>
      </c>
      <c r="G7" s="104" t="s">
        <v>229</v>
      </c>
      <c r="I7" s="105"/>
      <c r="J7" s="105"/>
      <c r="K7" s="105"/>
      <c r="L7" s="105"/>
      <c r="M7" s="105"/>
      <c r="N7" s="105"/>
      <c r="O7" s="105"/>
      <c r="P7" s="105"/>
      <c r="Q7" s="105"/>
      <c r="R7" s="334"/>
      <c r="S7" s="180" t="s">
        <v>496</v>
      </c>
      <c r="T7" s="180" t="s">
        <v>432</v>
      </c>
      <c r="U7" s="180" t="s">
        <v>490</v>
      </c>
      <c r="V7" s="105"/>
      <c r="X7" s="183" t="s">
        <v>442</v>
      </c>
      <c r="Y7" s="183">
        <v>1</v>
      </c>
      <c r="Z7" s="183" t="s">
        <v>443</v>
      </c>
      <c r="AA7" s="183">
        <v>1</v>
      </c>
      <c r="AC7" s="105"/>
      <c r="AD7" s="105"/>
      <c r="AE7" s="105"/>
      <c r="AF7" s="105"/>
      <c r="AG7" s="105"/>
      <c r="AH7" s="105"/>
      <c r="AI7" s="105"/>
      <c r="AJ7" s="105"/>
    </row>
    <row r="8" spans="1:36" ht="58" x14ac:dyDescent="0.35">
      <c r="C8" s="183" t="s">
        <v>444</v>
      </c>
      <c r="D8" s="183" t="s">
        <v>284</v>
      </c>
      <c r="F8" s="183" t="s">
        <v>300</v>
      </c>
      <c r="G8" s="104" t="s">
        <v>230</v>
      </c>
      <c r="R8" s="333" t="s">
        <v>505</v>
      </c>
      <c r="S8" s="180" t="s">
        <v>497</v>
      </c>
      <c r="T8" s="180" t="s">
        <v>432</v>
      </c>
      <c r="U8" s="180" t="s">
        <v>490</v>
      </c>
      <c r="Z8" s="183" t="s">
        <v>442</v>
      </c>
      <c r="AA8" s="183">
        <v>1</v>
      </c>
    </row>
    <row r="9" spans="1:36" ht="29" x14ac:dyDescent="0.35">
      <c r="D9" s="183" t="s">
        <v>285</v>
      </c>
      <c r="F9" s="183" t="s">
        <v>301</v>
      </c>
      <c r="R9" s="333"/>
      <c r="S9" s="180" t="s">
        <v>498</v>
      </c>
      <c r="T9" s="180" t="s">
        <v>432</v>
      </c>
      <c r="U9" s="180" t="s">
        <v>490</v>
      </c>
    </row>
    <row r="10" spans="1:36" ht="29" x14ac:dyDescent="0.35">
      <c r="D10" s="183" t="s">
        <v>286</v>
      </c>
      <c r="F10" s="183" t="s">
        <v>302</v>
      </c>
      <c r="R10" s="333"/>
      <c r="S10" s="180" t="s">
        <v>499</v>
      </c>
      <c r="T10" s="180" t="s">
        <v>432</v>
      </c>
      <c r="U10" s="180" t="s">
        <v>490</v>
      </c>
    </row>
    <row r="11" spans="1:36" x14ac:dyDescent="0.35">
      <c r="D11" s="183" t="s">
        <v>287</v>
      </c>
    </row>
    <row r="12" spans="1:36" ht="29" x14ac:dyDescent="0.35">
      <c r="D12" s="183" t="s">
        <v>1236</v>
      </c>
      <c r="E12" s="101"/>
      <c r="F12" s="101"/>
      <c r="G12" s="101"/>
      <c r="H12" s="101"/>
      <c r="I12" s="101"/>
      <c r="J12" s="101"/>
      <c r="K12" s="101"/>
      <c r="L12" s="101"/>
      <c r="O12" s="101"/>
      <c r="P12" s="101"/>
      <c r="Q12" s="101"/>
      <c r="R12" s="101"/>
      <c r="S12" s="101"/>
      <c r="T12" s="101"/>
      <c r="U12" s="101"/>
      <c r="V12" s="101"/>
      <c r="AC12" s="101"/>
      <c r="AD12" s="101"/>
      <c r="AE12" s="101"/>
      <c r="AF12" s="101"/>
      <c r="AG12" s="101"/>
      <c r="AH12" s="101"/>
      <c r="AI12" s="101"/>
      <c r="AJ12" s="101"/>
    </row>
    <row r="13" spans="1:36" s="203" customFormat="1" ht="29" x14ac:dyDescent="0.35">
      <c r="D13" s="203" t="s">
        <v>1238</v>
      </c>
      <c r="E13" s="101"/>
      <c r="F13" s="101"/>
      <c r="G13" s="101"/>
      <c r="H13" s="101"/>
      <c r="I13" s="101"/>
      <c r="J13" s="101"/>
      <c r="K13" s="101"/>
      <c r="L13" s="101"/>
      <c r="O13" s="101"/>
      <c r="P13" s="101"/>
      <c r="Q13" s="101"/>
      <c r="R13" s="101"/>
      <c r="S13" s="101"/>
      <c r="T13" s="101"/>
      <c r="U13" s="101"/>
      <c r="V13" s="101"/>
      <c r="AC13" s="101"/>
      <c r="AD13" s="101"/>
      <c r="AE13" s="101"/>
      <c r="AF13" s="101"/>
      <c r="AG13" s="101"/>
      <c r="AH13" s="101"/>
      <c r="AI13" s="101"/>
      <c r="AJ13" s="101"/>
    </row>
    <row r="14" spans="1:36" ht="43.5" x14ac:dyDescent="0.35">
      <c r="D14" s="183" t="s">
        <v>288</v>
      </c>
      <c r="E14" s="101"/>
      <c r="F14" s="101"/>
      <c r="G14" s="101"/>
      <c r="H14" s="101"/>
      <c r="I14" s="101"/>
      <c r="J14" s="101"/>
      <c r="K14" s="101"/>
      <c r="L14" s="101"/>
      <c r="O14" s="101"/>
      <c r="P14" s="101"/>
      <c r="Q14" s="101"/>
      <c r="R14" s="101"/>
      <c r="S14" s="101"/>
      <c r="T14" s="101"/>
      <c r="U14" s="101"/>
      <c r="V14" s="101"/>
      <c r="AC14" s="101"/>
      <c r="AD14" s="101"/>
      <c r="AE14" s="101"/>
      <c r="AF14" s="101"/>
      <c r="AG14" s="101"/>
      <c r="AH14" s="101"/>
      <c r="AI14" s="101"/>
      <c r="AJ14" s="101"/>
    </row>
    <row r="15" spans="1:36" ht="29" x14ac:dyDescent="0.35">
      <c r="D15" s="183" t="s">
        <v>289</v>
      </c>
      <c r="E15" s="101"/>
      <c r="F15" s="101"/>
      <c r="G15" s="101"/>
      <c r="H15" s="101"/>
      <c r="I15" s="101"/>
      <c r="J15" s="101"/>
      <c r="K15" s="101"/>
      <c r="L15" s="101"/>
      <c r="M15" s="101"/>
      <c r="N15" s="101"/>
      <c r="O15" s="101"/>
      <c r="P15" s="101"/>
      <c r="Q15" s="101"/>
      <c r="R15" s="101"/>
      <c r="S15" s="101"/>
      <c r="T15" s="101"/>
      <c r="U15" s="101"/>
      <c r="V15" s="101"/>
      <c r="AC15" s="101"/>
      <c r="AD15" s="101"/>
      <c r="AE15" s="101"/>
      <c r="AF15" s="101"/>
      <c r="AG15" s="101"/>
      <c r="AH15" s="101"/>
      <c r="AI15" s="101"/>
      <c r="AJ15" s="101"/>
    </row>
    <row r="16" spans="1:36" x14ac:dyDescent="0.35">
      <c r="E16" s="106"/>
      <c r="F16" s="106"/>
      <c r="G16" s="106"/>
      <c r="H16" s="106"/>
      <c r="I16" s="106"/>
      <c r="J16" s="106"/>
      <c r="K16" s="106"/>
      <c r="L16" s="106"/>
      <c r="M16" s="106"/>
      <c r="N16" s="101"/>
      <c r="O16" s="101"/>
      <c r="P16" s="101"/>
      <c r="Q16" s="101"/>
      <c r="R16" s="101"/>
      <c r="S16" s="101"/>
      <c r="T16" s="101"/>
      <c r="U16" s="101"/>
      <c r="V16" s="101"/>
      <c r="AC16" s="101"/>
      <c r="AD16" s="101"/>
      <c r="AE16" s="101"/>
      <c r="AF16" s="101"/>
      <c r="AG16" s="101"/>
      <c r="AH16" s="101"/>
      <c r="AI16" s="101"/>
      <c r="AJ16" s="101"/>
    </row>
    <row r="17" spans="4:36" x14ac:dyDescent="0.35">
      <c r="E17" s="106"/>
      <c r="F17" s="106"/>
      <c r="G17" s="106"/>
      <c r="H17" s="106"/>
      <c r="J17" s="106"/>
      <c r="K17" s="106"/>
      <c r="L17" s="106"/>
      <c r="M17" s="106"/>
      <c r="N17" s="101"/>
      <c r="O17" s="101"/>
      <c r="P17" s="101"/>
      <c r="Q17" s="101"/>
      <c r="R17" s="101"/>
      <c r="S17" s="101"/>
      <c r="T17" s="101"/>
      <c r="U17" s="101"/>
      <c r="V17" s="101"/>
      <c r="AC17" s="101"/>
      <c r="AD17" s="101"/>
      <c r="AE17" s="101"/>
      <c r="AF17" s="101"/>
      <c r="AG17" s="101"/>
      <c r="AH17" s="101"/>
      <c r="AI17" s="101"/>
      <c r="AJ17" s="101"/>
    </row>
    <row r="18" spans="4:36" x14ac:dyDescent="0.35">
      <c r="E18" s="106"/>
      <c r="F18" s="106"/>
      <c r="G18" s="106"/>
      <c r="H18" s="106"/>
      <c r="J18" s="106"/>
      <c r="K18" s="106"/>
      <c r="L18" s="106"/>
      <c r="M18" s="106"/>
      <c r="N18" s="101"/>
      <c r="O18" s="101"/>
      <c r="P18" s="101"/>
      <c r="Q18" s="101"/>
      <c r="R18" s="101"/>
      <c r="S18" s="101"/>
      <c r="T18" s="101"/>
      <c r="U18" s="101"/>
      <c r="V18" s="101"/>
      <c r="AC18" s="101"/>
      <c r="AD18" s="101"/>
      <c r="AE18" s="101"/>
      <c r="AF18" s="101"/>
      <c r="AG18" s="101"/>
      <c r="AH18" s="101"/>
      <c r="AI18" s="101"/>
      <c r="AJ18" s="101"/>
    </row>
    <row r="19" spans="4:36" x14ac:dyDescent="0.35">
      <c r="D19" s="103"/>
      <c r="E19" s="106"/>
      <c r="F19" s="106"/>
      <c r="G19" s="106"/>
      <c r="H19" s="106"/>
      <c r="I19" s="106"/>
      <c r="J19" s="106"/>
      <c r="K19" s="106"/>
      <c r="L19" s="106"/>
      <c r="M19" s="106"/>
      <c r="N19" s="101"/>
      <c r="O19" s="101"/>
      <c r="P19" s="101"/>
      <c r="Q19" s="101"/>
      <c r="R19" s="101"/>
      <c r="S19" s="101"/>
      <c r="T19" s="101"/>
      <c r="U19" s="101"/>
      <c r="V19" s="101"/>
      <c r="AC19" s="101"/>
      <c r="AD19" s="101"/>
      <c r="AE19" s="101"/>
      <c r="AF19" s="101"/>
      <c r="AG19" s="101"/>
      <c r="AH19" s="101"/>
      <c r="AI19" s="101"/>
      <c r="AJ19" s="101"/>
    </row>
    <row r="20" spans="4:36" x14ac:dyDescent="0.35">
      <c r="E20" s="106"/>
      <c r="F20" s="106"/>
      <c r="G20" s="106"/>
      <c r="H20" s="106"/>
      <c r="I20" s="106"/>
      <c r="J20" s="106"/>
      <c r="K20" s="106"/>
      <c r="L20" s="106"/>
      <c r="M20" s="106"/>
      <c r="N20" s="101"/>
      <c r="O20" s="101"/>
      <c r="P20" s="101"/>
      <c r="Q20" s="101"/>
      <c r="R20" s="101"/>
      <c r="S20" s="101"/>
      <c r="T20" s="101"/>
      <c r="U20" s="101"/>
      <c r="V20" s="101"/>
      <c r="AC20" s="101"/>
      <c r="AD20" s="101"/>
      <c r="AE20" s="101"/>
      <c r="AF20" s="101"/>
      <c r="AG20" s="101"/>
      <c r="AH20" s="101"/>
      <c r="AI20" s="101"/>
      <c r="AJ20" s="101"/>
    </row>
    <row r="21" spans="4:36" x14ac:dyDescent="0.35">
      <c r="E21" s="106"/>
      <c r="F21" s="106"/>
      <c r="G21" s="106"/>
      <c r="H21" s="106"/>
      <c r="I21" s="106"/>
      <c r="J21" s="106"/>
      <c r="K21" s="106"/>
      <c r="L21" s="106"/>
      <c r="M21" s="106"/>
      <c r="N21" s="101"/>
      <c r="O21" s="101"/>
      <c r="P21" s="101"/>
      <c r="Q21" s="101"/>
      <c r="R21" s="101"/>
      <c r="S21" s="101"/>
      <c r="T21" s="101"/>
      <c r="U21" s="101"/>
      <c r="V21" s="101"/>
      <c r="AC21" s="101"/>
      <c r="AD21" s="101"/>
      <c r="AE21" s="101"/>
      <c r="AF21" s="101"/>
      <c r="AG21" s="101"/>
      <c r="AH21" s="101"/>
      <c r="AI21" s="101"/>
      <c r="AJ21" s="101"/>
    </row>
    <row r="22" spans="4:36" x14ac:dyDescent="0.35">
      <c r="E22" s="106"/>
      <c r="F22" s="106"/>
      <c r="G22" s="106"/>
      <c r="H22" s="106"/>
      <c r="J22" s="106"/>
      <c r="K22" s="106"/>
      <c r="L22" s="106"/>
      <c r="M22" s="106"/>
      <c r="N22" s="101"/>
      <c r="O22" s="101"/>
      <c r="P22" s="101"/>
      <c r="Q22" s="101"/>
      <c r="R22" s="101"/>
      <c r="S22" s="101"/>
      <c r="T22" s="101"/>
      <c r="U22" s="101"/>
      <c r="V22" s="101"/>
      <c r="AC22" s="101"/>
      <c r="AD22" s="101"/>
      <c r="AE22" s="101"/>
      <c r="AF22" s="101"/>
      <c r="AG22" s="101"/>
      <c r="AH22" s="101"/>
      <c r="AI22" s="101"/>
      <c r="AJ22" s="101"/>
    </row>
    <row r="23" spans="4:36" x14ac:dyDescent="0.35">
      <c r="E23" s="106"/>
      <c r="F23" s="106"/>
      <c r="G23" s="106"/>
      <c r="H23" s="106"/>
      <c r="I23" s="106"/>
      <c r="J23" s="106"/>
      <c r="K23" s="106"/>
      <c r="L23" s="106"/>
      <c r="M23" s="106"/>
      <c r="N23" s="101"/>
      <c r="O23" s="101"/>
      <c r="P23" s="101"/>
      <c r="Q23" s="101"/>
      <c r="R23" s="101"/>
      <c r="S23" s="101"/>
      <c r="T23" s="101"/>
      <c r="U23" s="101"/>
      <c r="V23" s="101"/>
      <c r="AC23" s="101"/>
      <c r="AD23" s="101"/>
      <c r="AE23" s="101"/>
      <c r="AF23" s="101"/>
      <c r="AG23" s="101"/>
      <c r="AH23" s="101"/>
      <c r="AI23" s="101"/>
      <c r="AJ23" s="101"/>
    </row>
    <row r="24" spans="4:36" x14ac:dyDescent="0.35">
      <c r="D24" s="103"/>
      <c r="E24" s="106"/>
      <c r="F24" s="106"/>
      <c r="G24" s="106"/>
      <c r="H24" s="106"/>
      <c r="I24" s="106"/>
      <c r="J24" s="106"/>
      <c r="K24" s="106"/>
      <c r="L24" s="106"/>
      <c r="M24" s="106"/>
      <c r="N24" s="101"/>
      <c r="O24" s="101"/>
      <c r="P24" s="101"/>
      <c r="Q24" s="101"/>
      <c r="R24" s="101"/>
      <c r="S24" s="101"/>
      <c r="T24" s="101"/>
      <c r="U24" s="101"/>
      <c r="V24" s="101"/>
      <c r="AC24" s="101"/>
      <c r="AD24" s="101"/>
      <c r="AE24" s="101"/>
      <c r="AF24" s="101"/>
      <c r="AG24" s="101"/>
      <c r="AH24" s="101"/>
      <c r="AI24" s="101"/>
      <c r="AJ24" s="101"/>
    </row>
    <row r="25" spans="4:36" x14ac:dyDescent="0.35">
      <c r="D25" s="103"/>
      <c r="E25" s="106"/>
      <c r="F25" s="106"/>
      <c r="G25" s="106"/>
      <c r="H25" s="106"/>
      <c r="I25" s="106"/>
      <c r="J25" s="106"/>
      <c r="K25" s="106"/>
      <c r="L25" s="106"/>
      <c r="M25" s="106"/>
      <c r="N25" s="101"/>
      <c r="O25" s="101"/>
      <c r="P25" s="101"/>
      <c r="Q25" s="101"/>
      <c r="R25" s="101"/>
      <c r="S25" s="101"/>
      <c r="T25" s="101"/>
      <c r="U25" s="101"/>
      <c r="V25" s="101"/>
      <c r="AC25" s="101"/>
      <c r="AD25" s="101"/>
      <c r="AE25" s="101"/>
      <c r="AF25" s="101"/>
      <c r="AG25" s="101"/>
      <c r="AH25" s="101"/>
      <c r="AI25" s="101"/>
      <c r="AJ25" s="101"/>
    </row>
    <row r="26" spans="4:36" x14ac:dyDescent="0.35">
      <c r="D26" s="103"/>
      <c r="E26" s="106"/>
      <c r="F26" s="106"/>
      <c r="G26" s="106"/>
      <c r="H26" s="106"/>
      <c r="I26" s="106"/>
      <c r="J26" s="106"/>
      <c r="K26" s="106"/>
      <c r="L26" s="106"/>
      <c r="M26" s="106"/>
      <c r="N26" s="101"/>
      <c r="O26" s="101"/>
      <c r="P26" s="101"/>
      <c r="Q26" s="101"/>
      <c r="R26" s="101"/>
      <c r="S26" s="101"/>
      <c r="T26" s="101"/>
      <c r="U26" s="101"/>
      <c r="V26" s="101"/>
      <c r="AC26" s="101"/>
      <c r="AD26" s="101"/>
      <c r="AE26" s="101"/>
      <c r="AF26" s="101"/>
      <c r="AG26" s="101"/>
      <c r="AH26" s="101"/>
      <c r="AI26" s="101"/>
      <c r="AJ26" s="101"/>
    </row>
    <row r="27" spans="4:36" x14ac:dyDescent="0.35">
      <c r="D27" s="103"/>
      <c r="E27" s="106"/>
      <c r="F27" s="106"/>
      <c r="G27" s="106"/>
      <c r="H27" s="106"/>
      <c r="I27" s="106"/>
      <c r="J27" s="106"/>
      <c r="K27" s="106"/>
      <c r="L27" s="106"/>
      <c r="M27" s="106"/>
      <c r="N27" s="101"/>
      <c r="O27" s="101"/>
      <c r="P27" s="101"/>
      <c r="Q27" s="101"/>
      <c r="R27" s="101"/>
      <c r="S27" s="101"/>
      <c r="T27" s="101"/>
      <c r="U27" s="101"/>
      <c r="V27" s="101"/>
      <c r="AC27" s="101"/>
      <c r="AD27" s="101"/>
      <c r="AE27" s="101"/>
      <c r="AF27" s="101"/>
      <c r="AG27" s="101"/>
      <c r="AH27" s="101"/>
      <c r="AI27" s="101"/>
      <c r="AJ27" s="101"/>
    </row>
    <row r="28" spans="4:36" x14ac:dyDescent="0.35">
      <c r="D28" s="103"/>
      <c r="E28" s="106"/>
      <c r="F28" s="106"/>
      <c r="G28" s="106"/>
      <c r="H28" s="106"/>
      <c r="I28" s="106"/>
      <c r="J28" s="106"/>
      <c r="K28" s="106"/>
      <c r="L28" s="106"/>
      <c r="M28" s="106"/>
      <c r="N28" s="101"/>
      <c r="O28" s="101"/>
      <c r="P28" s="101"/>
      <c r="Q28" s="101"/>
      <c r="R28" s="101"/>
      <c r="S28" s="101"/>
      <c r="T28" s="101"/>
      <c r="U28" s="101"/>
      <c r="V28" s="101"/>
      <c r="AC28" s="101"/>
      <c r="AD28" s="101"/>
      <c r="AE28" s="101"/>
      <c r="AF28" s="101"/>
      <c r="AG28" s="101"/>
      <c r="AH28" s="101"/>
      <c r="AI28" s="101"/>
      <c r="AJ28" s="101"/>
    </row>
    <row r="29" spans="4:36" x14ac:dyDescent="0.35">
      <c r="D29" s="103"/>
      <c r="E29" s="106"/>
      <c r="F29" s="106"/>
      <c r="G29" s="106"/>
      <c r="H29" s="106"/>
      <c r="I29" s="106"/>
      <c r="J29" s="106"/>
      <c r="K29" s="106"/>
      <c r="L29" s="106"/>
      <c r="M29" s="106"/>
      <c r="N29" s="101"/>
      <c r="O29" s="101"/>
      <c r="P29" s="101"/>
      <c r="Q29" s="101"/>
      <c r="R29" s="101"/>
      <c r="S29" s="101"/>
      <c r="T29" s="101"/>
      <c r="U29" s="101"/>
      <c r="V29" s="101"/>
      <c r="AC29" s="101"/>
      <c r="AD29" s="101"/>
      <c r="AE29" s="101"/>
      <c r="AF29" s="101"/>
      <c r="AG29" s="101"/>
      <c r="AH29" s="101"/>
      <c r="AI29" s="101"/>
      <c r="AJ29" s="101"/>
    </row>
    <row r="30" spans="4:36" x14ac:dyDescent="0.35">
      <c r="D30" s="103"/>
      <c r="E30" s="106"/>
      <c r="F30" s="106"/>
      <c r="G30" s="106"/>
      <c r="H30" s="106"/>
      <c r="I30" s="106"/>
      <c r="J30" s="106"/>
      <c r="K30" s="106"/>
      <c r="L30" s="106"/>
      <c r="M30" s="106"/>
      <c r="N30" s="101"/>
      <c r="O30" s="101"/>
      <c r="P30" s="101"/>
      <c r="Q30" s="101"/>
      <c r="R30" s="101"/>
      <c r="S30" s="101"/>
      <c r="T30" s="101"/>
      <c r="U30" s="101"/>
      <c r="V30" s="101"/>
      <c r="AC30" s="101"/>
      <c r="AD30" s="101"/>
      <c r="AE30" s="101"/>
      <c r="AF30" s="101"/>
      <c r="AG30" s="101"/>
      <c r="AH30" s="101"/>
      <c r="AI30" s="101"/>
      <c r="AJ30" s="101"/>
    </row>
    <row r="31" spans="4:36" x14ac:dyDescent="0.35">
      <c r="D31" s="103"/>
      <c r="E31" s="106"/>
      <c r="F31" s="106"/>
      <c r="G31" s="106"/>
      <c r="H31" s="106"/>
      <c r="I31" s="106"/>
      <c r="J31" s="106"/>
      <c r="K31" s="106"/>
      <c r="L31" s="106"/>
      <c r="M31" s="106"/>
      <c r="N31" s="101"/>
      <c r="O31" s="101"/>
      <c r="P31" s="101"/>
      <c r="Q31" s="101"/>
      <c r="R31" s="101"/>
      <c r="S31" s="101"/>
      <c r="T31" s="101"/>
      <c r="U31" s="101"/>
      <c r="V31" s="101"/>
      <c r="AC31" s="101"/>
      <c r="AD31" s="101"/>
      <c r="AE31" s="101"/>
      <c r="AF31" s="101"/>
      <c r="AG31" s="101"/>
      <c r="AH31" s="101"/>
      <c r="AI31" s="101"/>
      <c r="AJ31" s="101"/>
    </row>
    <row r="32" spans="4:36" x14ac:dyDescent="0.35">
      <c r="D32" s="103"/>
      <c r="E32" s="106"/>
      <c r="F32" s="106"/>
      <c r="G32" s="106"/>
      <c r="H32" s="106"/>
      <c r="I32" s="106"/>
      <c r="J32" s="106"/>
      <c r="K32" s="106"/>
      <c r="L32" s="106"/>
      <c r="M32" s="106"/>
      <c r="N32" s="101"/>
      <c r="O32" s="101"/>
      <c r="P32" s="101"/>
      <c r="Q32" s="101"/>
      <c r="R32" s="101"/>
      <c r="S32" s="101"/>
      <c r="T32" s="101"/>
      <c r="U32" s="101"/>
      <c r="V32" s="101"/>
      <c r="AC32" s="101"/>
      <c r="AD32" s="101"/>
      <c r="AE32" s="101"/>
      <c r="AF32" s="101"/>
      <c r="AG32" s="101"/>
      <c r="AH32" s="101"/>
      <c r="AI32" s="101"/>
      <c r="AJ32" s="101"/>
    </row>
    <row r="33" spans="4:36" x14ac:dyDescent="0.35">
      <c r="D33" s="103"/>
      <c r="E33" s="106"/>
      <c r="F33" s="106"/>
      <c r="G33" s="106"/>
      <c r="H33" s="106"/>
      <c r="I33" s="106"/>
      <c r="J33" s="106"/>
      <c r="K33" s="106"/>
      <c r="L33" s="106"/>
      <c r="M33" s="106"/>
      <c r="N33" s="101"/>
      <c r="O33" s="101"/>
      <c r="P33" s="101"/>
      <c r="Q33" s="101"/>
      <c r="R33" s="101"/>
      <c r="S33" s="101"/>
      <c r="T33" s="101"/>
      <c r="U33" s="101"/>
      <c r="V33" s="101"/>
      <c r="AC33" s="101"/>
      <c r="AD33" s="101"/>
      <c r="AE33" s="101"/>
      <c r="AF33" s="101"/>
      <c r="AG33" s="101"/>
      <c r="AH33" s="101"/>
      <c r="AI33" s="101"/>
      <c r="AJ33" s="101"/>
    </row>
    <row r="34" spans="4:36" x14ac:dyDescent="0.35">
      <c r="D34" s="103"/>
      <c r="E34" s="106"/>
      <c r="F34" s="106"/>
      <c r="G34" s="106"/>
      <c r="H34" s="106"/>
      <c r="I34" s="106"/>
      <c r="J34" s="106"/>
      <c r="K34" s="106"/>
      <c r="L34" s="106"/>
      <c r="M34" s="106"/>
      <c r="N34" s="101"/>
      <c r="O34" s="101"/>
      <c r="P34" s="101"/>
      <c r="Q34" s="101"/>
      <c r="R34" s="101"/>
      <c r="S34" s="101"/>
      <c r="T34" s="101"/>
      <c r="U34" s="101"/>
      <c r="V34" s="101"/>
      <c r="AC34" s="101"/>
      <c r="AD34" s="101"/>
      <c r="AE34" s="101"/>
      <c r="AF34" s="101"/>
      <c r="AG34" s="101"/>
      <c r="AH34" s="101"/>
      <c r="AI34" s="101"/>
      <c r="AJ34" s="101"/>
    </row>
    <row r="35" spans="4:36" x14ac:dyDescent="0.35">
      <c r="D35" s="103"/>
      <c r="E35" s="106"/>
      <c r="F35" s="106"/>
      <c r="G35" s="106"/>
      <c r="H35" s="106"/>
      <c r="I35" s="106"/>
      <c r="J35" s="106"/>
      <c r="K35" s="106"/>
      <c r="L35" s="106"/>
      <c r="M35" s="106"/>
      <c r="N35" s="101"/>
      <c r="O35" s="101"/>
      <c r="P35" s="101"/>
      <c r="Q35" s="101"/>
      <c r="R35" s="101"/>
      <c r="S35" s="101"/>
      <c r="T35" s="101"/>
      <c r="U35" s="101"/>
      <c r="V35" s="101"/>
      <c r="AC35" s="101"/>
      <c r="AD35" s="101"/>
      <c r="AE35" s="101"/>
      <c r="AF35" s="101"/>
      <c r="AG35" s="101"/>
      <c r="AH35" s="101"/>
      <c r="AI35" s="101"/>
      <c r="AJ35" s="101"/>
    </row>
    <row r="36" spans="4:36" x14ac:dyDescent="0.35">
      <c r="D36" s="103"/>
      <c r="E36" s="106"/>
      <c r="F36" s="106"/>
      <c r="G36" s="106"/>
      <c r="H36" s="106"/>
      <c r="I36" s="106"/>
      <c r="J36" s="106"/>
      <c r="K36" s="106"/>
      <c r="L36" s="106"/>
      <c r="M36" s="106"/>
      <c r="N36" s="101"/>
      <c r="O36" s="101"/>
      <c r="P36" s="101"/>
      <c r="Q36" s="101"/>
      <c r="R36" s="101"/>
      <c r="S36" s="101"/>
      <c r="T36" s="101"/>
      <c r="U36" s="101"/>
      <c r="V36" s="101"/>
      <c r="AC36" s="101"/>
      <c r="AD36" s="101"/>
      <c r="AE36" s="101"/>
      <c r="AF36" s="101"/>
      <c r="AG36" s="101"/>
      <c r="AH36" s="101"/>
      <c r="AI36" s="101"/>
      <c r="AJ36" s="101"/>
    </row>
    <row r="37" spans="4:36" x14ac:dyDescent="0.35">
      <c r="D37" s="103"/>
      <c r="E37" s="106"/>
      <c r="F37" s="106"/>
      <c r="G37" s="106"/>
      <c r="H37" s="106"/>
      <c r="I37" s="106"/>
      <c r="J37" s="106"/>
      <c r="K37" s="106"/>
      <c r="L37" s="106"/>
      <c r="M37" s="106"/>
      <c r="N37" s="101"/>
      <c r="O37" s="101"/>
      <c r="P37" s="101"/>
      <c r="Q37" s="101"/>
      <c r="R37" s="101"/>
      <c r="S37" s="101"/>
      <c r="T37" s="101"/>
      <c r="U37" s="101"/>
      <c r="V37" s="101"/>
      <c r="AC37" s="101"/>
      <c r="AD37" s="101"/>
      <c r="AE37" s="101"/>
      <c r="AF37" s="101"/>
      <c r="AG37" s="101"/>
      <c r="AH37" s="101"/>
      <c r="AI37" s="101"/>
      <c r="AJ37" s="101"/>
    </row>
    <row r="38" spans="4:36" x14ac:dyDescent="0.35">
      <c r="D38" s="103"/>
      <c r="E38" s="106"/>
      <c r="F38" s="106"/>
      <c r="G38" s="106"/>
      <c r="H38" s="106"/>
      <c r="I38" s="106"/>
      <c r="J38" s="106"/>
      <c r="K38" s="106"/>
      <c r="L38" s="106"/>
      <c r="M38" s="106"/>
      <c r="N38" s="101"/>
      <c r="O38" s="101"/>
      <c r="P38" s="101"/>
      <c r="Q38" s="101"/>
      <c r="R38" s="101"/>
      <c r="S38" s="101"/>
      <c r="T38" s="101"/>
      <c r="U38" s="101"/>
      <c r="V38" s="101"/>
      <c r="AC38" s="101"/>
      <c r="AD38" s="101"/>
      <c r="AE38" s="101"/>
      <c r="AF38" s="101"/>
      <c r="AG38" s="101"/>
      <c r="AH38" s="101"/>
      <c r="AI38" s="101"/>
      <c r="AJ38" s="101"/>
    </row>
    <row r="39" spans="4:36" x14ac:dyDescent="0.35">
      <c r="D39" s="103"/>
      <c r="E39" s="106"/>
      <c r="F39" s="106"/>
      <c r="G39" s="106"/>
      <c r="H39" s="106"/>
      <c r="I39" s="106"/>
      <c r="J39" s="106"/>
      <c r="K39" s="106"/>
      <c r="L39" s="106"/>
      <c r="M39" s="106"/>
      <c r="N39" s="101"/>
      <c r="O39" s="101"/>
      <c r="P39" s="101"/>
      <c r="Q39" s="101"/>
      <c r="R39" s="101"/>
      <c r="S39" s="101"/>
      <c r="T39" s="101"/>
      <c r="U39" s="101"/>
      <c r="V39" s="101"/>
      <c r="AC39" s="101"/>
      <c r="AD39" s="101"/>
      <c r="AE39" s="101"/>
      <c r="AF39" s="101"/>
      <c r="AG39" s="101"/>
      <c r="AH39" s="101"/>
      <c r="AI39" s="101"/>
      <c r="AJ39" s="101"/>
    </row>
    <row r="40" spans="4:36" x14ac:dyDescent="0.35">
      <c r="D40" s="103"/>
      <c r="E40" s="106"/>
      <c r="F40" s="106"/>
      <c r="G40" s="106"/>
      <c r="H40" s="106"/>
      <c r="I40" s="106"/>
      <c r="J40" s="106"/>
      <c r="K40" s="106"/>
      <c r="L40" s="106"/>
      <c r="M40" s="106"/>
      <c r="N40" s="101"/>
      <c r="O40" s="101"/>
      <c r="P40" s="101"/>
      <c r="Q40" s="101"/>
      <c r="R40" s="101"/>
      <c r="S40" s="101"/>
      <c r="T40" s="101"/>
      <c r="U40" s="101"/>
      <c r="V40" s="101"/>
      <c r="AC40" s="101"/>
      <c r="AD40" s="101"/>
      <c r="AE40" s="101"/>
      <c r="AF40" s="101"/>
      <c r="AG40" s="101"/>
      <c r="AH40" s="101"/>
      <c r="AI40" s="101"/>
      <c r="AJ40" s="101"/>
    </row>
    <row r="41" spans="4:36" x14ac:dyDescent="0.35">
      <c r="D41" s="103"/>
      <c r="E41" s="106"/>
      <c r="F41" s="106"/>
      <c r="G41" s="106"/>
      <c r="H41" s="106"/>
      <c r="I41" s="106"/>
      <c r="J41" s="106"/>
      <c r="K41" s="106"/>
      <c r="L41" s="106"/>
      <c r="M41" s="106"/>
      <c r="N41" s="101"/>
      <c r="O41" s="101"/>
      <c r="P41" s="101"/>
      <c r="Q41" s="101"/>
      <c r="R41" s="101"/>
      <c r="S41" s="101"/>
      <c r="T41" s="101"/>
      <c r="U41" s="101"/>
      <c r="V41" s="101"/>
      <c r="AC41" s="101"/>
      <c r="AD41" s="101"/>
      <c r="AE41" s="101"/>
      <c r="AF41" s="101"/>
      <c r="AG41" s="101"/>
      <c r="AH41" s="101"/>
      <c r="AI41" s="101"/>
      <c r="AJ41" s="101"/>
    </row>
    <row r="42" spans="4:36" x14ac:dyDescent="0.35">
      <c r="D42" s="103"/>
      <c r="E42" s="106"/>
      <c r="F42" s="106"/>
      <c r="G42" s="106"/>
      <c r="H42" s="106"/>
      <c r="I42" s="106"/>
      <c r="J42" s="106"/>
      <c r="K42" s="106"/>
      <c r="L42" s="106"/>
      <c r="M42" s="106"/>
      <c r="N42" s="101"/>
      <c r="O42" s="101"/>
      <c r="P42" s="101"/>
      <c r="Q42" s="101"/>
      <c r="R42" s="101"/>
      <c r="S42" s="101"/>
      <c r="T42" s="101"/>
      <c r="U42" s="101"/>
      <c r="V42" s="101"/>
      <c r="AC42" s="101"/>
      <c r="AD42" s="101"/>
      <c r="AE42" s="101"/>
      <c r="AF42" s="101"/>
      <c r="AG42" s="101"/>
      <c r="AH42" s="101"/>
      <c r="AI42" s="101"/>
      <c r="AJ42" s="101"/>
    </row>
    <row r="43" spans="4:36" x14ac:dyDescent="0.35">
      <c r="D43" s="103"/>
      <c r="E43" s="106"/>
      <c r="F43" s="106"/>
      <c r="G43" s="106"/>
      <c r="H43" s="106"/>
      <c r="I43" s="106"/>
      <c r="J43" s="106"/>
      <c r="K43" s="106"/>
      <c r="L43" s="106"/>
      <c r="M43" s="106"/>
      <c r="N43" s="101"/>
      <c r="O43" s="101"/>
      <c r="P43" s="101"/>
      <c r="Q43" s="101"/>
      <c r="R43" s="101"/>
      <c r="S43" s="101"/>
      <c r="T43" s="101"/>
      <c r="U43" s="101"/>
      <c r="V43" s="101"/>
      <c r="AC43" s="101"/>
      <c r="AD43" s="101"/>
      <c r="AE43" s="101"/>
      <c r="AF43" s="101"/>
      <c r="AG43" s="101"/>
      <c r="AH43" s="101"/>
      <c r="AI43" s="101"/>
      <c r="AJ43" s="101"/>
    </row>
    <row r="44" spans="4:36" x14ac:dyDescent="0.35">
      <c r="D44" s="103"/>
      <c r="E44" s="106"/>
      <c r="F44" s="106"/>
      <c r="G44" s="106"/>
      <c r="H44" s="106"/>
      <c r="I44" s="106"/>
      <c r="J44" s="106"/>
      <c r="K44" s="106"/>
      <c r="L44" s="106"/>
      <c r="M44" s="106"/>
      <c r="N44" s="101"/>
      <c r="O44" s="101"/>
      <c r="P44" s="101"/>
      <c r="Q44" s="101"/>
      <c r="R44" s="101"/>
      <c r="S44" s="101"/>
      <c r="T44" s="101"/>
      <c r="U44" s="101"/>
      <c r="V44" s="101"/>
      <c r="AC44" s="101"/>
      <c r="AD44" s="101"/>
      <c r="AE44" s="101"/>
      <c r="AF44" s="101"/>
      <c r="AG44" s="101"/>
      <c r="AH44" s="101"/>
      <c r="AI44" s="101"/>
      <c r="AJ44" s="101"/>
    </row>
    <row r="45" spans="4:36" x14ac:dyDescent="0.35">
      <c r="D45" s="106"/>
      <c r="E45" s="106"/>
      <c r="F45" s="106"/>
      <c r="G45" s="106"/>
      <c r="H45" s="106"/>
      <c r="I45" s="106"/>
      <c r="J45" s="106"/>
      <c r="K45" s="106"/>
      <c r="L45" s="106"/>
      <c r="M45" s="106"/>
      <c r="N45" s="101"/>
      <c r="O45" s="101"/>
      <c r="P45" s="101"/>
      <c r="Q45" s="101"/>
      <c r="R45" s="101"/>
      <c r="S45" s="101"/>
      <c r="T45" s="101"/>
      <c r="U45" s="101"/>
      <c r="V45" s="101"/>
      <c r="AC45" s="101"/>
      <c r="AD45" s="101"/>
      <c r="AE45" s="101"/>
      <c r="AF45" s="101"/>
      <c r="AG45" s="101"/>
      <c r="AH45" s="101"/>
      <c r="AI45" s="101"/>
      <c r="AJ45" s="101"/>
    </row>
    <row r="46" spans="4:36" x14ac:dyDescent="0.35">
      <c r="D46" s="106"/>
      <c r="E46" s="106"/>
      <c r="F46" s="106"/>
      <c r="G46" s="106"/>
      <c r="H46" s="106"/>
      <c r="I46" s="106"/>
      <c r="J46" s="106"/>
      <c r="K46" s="106"/>
      <c r="L46" s="106"/>
      <c r="M46" s="106"/>
      <c r="N46" s="101"/>
      <c r="O46" s="101"/>
      <c r="P46" s="101"/>
      <c r="Q46" s="101"/>
      <c r="R46" s="101"/>
      <c r="S46" s="101"/>
      <c r="T46" s="101"/>
      <c r="U46" s="101"/>
      <c r="V46" s="101"/>
      <c r="AC46" s="101"/>
      <c r="AD46" s="101"/>
      <c r="AE46" s="101"/>
      <c r="AF46" s="101"/>
      <c r="AG46" s="101"/>
      <c r="AH46" s="101"/>
      <c r="AI46" s="101"/>
      <c r="AJ46" s="101"/>
    </row>
    <row r="47" spans="4:36" x14ac:dyDescent="0.35">
      <c r="D47" s="106"/>
      <c r="E47" s="106"/>
      <c r="F47" s="106"/>
      <c r="G47" s="106"/>
      <c r="H47" s="106"/>
      <c r="I47" s="106"/>
      <c r="J47" s="106"/>
      <c r="K47" s="106"/>
      <c r="L47" s="106"/>
      <c r="M47" s="106"/>
      <c r="N47" s="101"/>
      <c r="O47" s="101"/>
      <c r="P47" s="101"/>
      <c r="Q47" s="101"/>
      <c r="R47" s="101"/>
      <c r="S47" s="101"/>
      <c r="T47" s="101"/>
      <c r="U47" s="101"/>
      <c r="V47" s="101"/>
      <c r="AC47" s="101"/>
      <c r="AD47" s="101"/>
      <c r="AE47" s="101"/>
      <c r="AF47" s="101"/>
      <c r="AG47" s="101"/>
      <c r="AH47" s="101"/>
      <c r="AI47" s="101"/>
      <c r="AJ47" s="101"/>
    </row>
    <row r="48" spans="4:36" x14ac:dyDescent="0.35">
      <c r="D48" s="106"/>
      <c r="E48" s="106"/>
      <c r="F48" s="106"/>
      <c r="G48" s="106"/>
      <c r="H48" s="106"/>
      <c r="I48" s="106"/>
      <c r="J48" s="106"/>
      <c r="K48" s="106"/>
      <c r="L48" s="106"/>
      <c r="M48" s="106"/>
      <c r="N48" s="101"/>
      <c r="O48" s="101"/>
      <c r="P48" s="101"/>
      <c r="Q48" s="101"/>
      <c r="R48" s="101"/>
      <c r="S48" s="101"/>
      <c r="T48" s="101"/>
      <c r="U48" s="101"/>
      <c r="V48" s="101"/>
      <c r="AC48" s="101"/>
      <c r="AD48" s="101"/>
      <c r="AE48" s="101"/>
      <c r="AF48" s="101"/>
      <c r="AG48" s="101"/>
      <c r="AH48" s="101"/>
      <c r="AI48" s="101"/>
      <c r="AJ48" s="101"/>
    </row>
    <row r="49" spans="4:36" x14ac:dyDescent="0.35">
      <c r="D49" s="106"/>
      <c r="E49" s="106"/>
      <c r="F49" s="106"/>
      <c r="G49" s="106"/>
      <c r="H49" s="106"/>
      <c r="I49" s="106"/>
      <c r="J49" s="106"/>
      <c r="K49" s="106"/>
      <c r="L49" s="106"/>
      <c r="M49" s="106"/>
      <c r="N49" s="101"/>
      <c r="O49" s="101"/>
      <c r="P49" s="101"/>
      <c r="Q49" s="101"/>
      <c r="R49" s="101"/>
      <c r="S49" s="101"/>
      <c r="T49" s="101"/>
      <c r="U49" s="101"/>
      <c r="V49" s="101"/>
      <c r="AC49" s="101"/>
      <c r="AD49" s="101"/>
      <c r="AE49" s="101"/>
      <c r="AF49" s="101"/>
      <c r="AG49" s="101"/>
      <c r="AH49" s="101"/>
      <c r="AI49" s="101"/>
      <c r="AJ49" s="101"/>
    </row>
    <row r="50" spans="4:36" x14ac:dyDescent="0.35">
      <c r="D50" s="106"/>
      <c r="E50" s="106"/>
      <c r="F50" s="106"/>
      <c r="G50" s="106"/>
      <c r="H50" s="106"/>
      <c r="I50" s="106"/>
      <c r="J50" s="106"/>
      <c r="K50" s="106"/>
      <c r="L50" s="106"/>
      <c r="M50" s="106"/>
      <c r="N50" s="101"/>
      <c r="O50" s="101"/>
      <c r="P50" s="101"/>
      <c r="Q50" s="101"/>
      <c r="R50" s="101"/>
      <c r="S50" s="101"/>
      <c r="T50" s="101"/>
      <c r="U50" s="101"/>
      <c r="V50" s="101"/>
      <c r="AC50" s="101"/>
      <c r="AD50" s="101"/>
      <c r="AE50" s="101"/>
      <c r="AF50" s="101"/>
      <c r="AG50" s="101"/>
      <c r="AH50" s="101"/>
      <c r="AI50" s="101"/>
      <c r="AJ50" s="101"/>
    </row>
    <row r="51" spans="4:36" x14ac:dyDescent="0.35">
      <c r="D51" s="106"/>
      <c r="E51" s="106"/>
      <c r="F51" s="106"/>
      <c r="G51" s="106"/>
      <c r="H51" s="106"/>
      <c r="I51" s="106"/>
      <c r="J51" s="106"/>
      <c r="K51" s="106"/>
      <c r="L51" s="106"/>
      <c r="M51" s="106"/>
      <c r="N51" s="101"/>
      <c r="O51" s="101"/>
      <c r="P51" s="101"/>
      <c r="Q51" s="101"/>
      <c r="R51" s="101"/>
      <c r="S51" s="101"/>
      <c r="T51" s="101"/>
      <c r="U51" s="101"/>
      <c r="V51" s="101"/>
      <c r="AC51" s="101"/>
      <c r="AD51" s="101"/>
      <c r="AE51" s="101"/>
      <c r="AF51" s="101"/>
      <c r="AG51" s="101"/>
      <c r="AH51" s="101"/>
      <c r="AI51" s="101"/>
      <c r="AJ51" s="101"/>
    </row>
    <row r="52" spans="4:36" x14ac:dyDescent="0.35">
      <c r="D52" s="106"/>
      <c r="E52" s="106"/>
      <c r="F52" s="106"/>
      <c r="G52" s="106"/>
      <c r="H52" s="106"/>
      <c r="I52" s="106"/>
      <c r="J52" s="106"/>
      <c r="K52" s="106"/>
      <c r="L52" s="106"/>
      <c r="M52" s="106"/>
      <c r="N52" s="101"/>
      <c r="O52" s="101"/>
      <c r="P52" s="101"/>
      <c r="Q52" s="101"/>
      <c r="R52" s="101"/>
      <c r="S52" s="101"/>
      <c r="T52" s="101"/>
      <c r="U52" s="101"/>
      <c r="V52" s="101"/>
      <c r="AC52" s="101"/>
      <c r="AD52" s="101"/>
      <c r="AE52" s="101"/>
      <c r="AF52" s="101"/>
      <c r="AG52" s="101"/>
      <c r="AH52" s="101"/>
      <c r="AI52" s="101"/>
      <c r="AJ52" s="101"/>
    </row>
    <row r="53" spans="4:36" x14ac:dyDescent="0.35">
      <c r="D53" s="106"/>
      <c r="E53" s="106"/>
      <c r="F53" s="106"/>
      <c r="G53" s="106"/>
      <c r="H53" s="106"/>
      <c r="I53" s="106"/>
      <c r="J53" s="106"/>
      <c r="K53" s="106"/>
      <c r="L53" s="106"/>
      <c r="M53" s="106"/>
      <c r="N53" s="101"/>
      <c r="O53" s="101"/>
      <c r="P53" s="101"/>
      <c r="Q53" s="101"/>
      <c r="R53" s="101"/>
      <c r="S53" s="101"/>
      <c r="T53" s="101"/>
      <c r="U53" s="101"/>
      <c r="V53" s="101"/>
      <c r="AC53" s="101"/>
      <c r="AD53" s="101"/>
      <c r="AE53" s="101"/>
      <c r="AF53" s="101"/>
      <c r="AG53" s="101"/>
      <c r="AH53" s="101"/>
      <c r="AI53" s="101"/>
      <c r="AJ53" s="101"/>
    </row>
    <row r="54" spans="4:36" x14ac:dyDescent="0.35">
      <c r="D54" s="106"/>
      <c r="E54" s="106"/>
      <c r="F54" s="106"/>
      <c r="G54" s="106"/>
      <c r="H54" s="106"/>
      <c r="I54" s="106"/>
      <c r="J54" s="106"/>
      <c r="K54" s="106"/>
      <c r="L54" s="106"/>
      <c r="M54" s="106"/>
      <c r="N54" s="101"/>
      <c r="O54" s="101"/>
      <c r="P54" s="101"/>
      <c r="Q54" s="101"/>
      <c r="R54" s="101"/>
      <c r="S54" s="101"/>
      <c r="T54" s="101"/>
      <c r="U54" s="101"/>
      <c r="V54" s="101"/>
      <c r="AC54" s="101"/>
      <c r="AD54" s="101"/>
      <c r="AE54" s="101"/>
      <c r="AF54" s="101"/>
      <c r="AG54" s="101"/>
      <c r="AH54" s="101"/>
      <c r="AI54" s="101"/>
      <c r="AJ54" s="101"/>
    </row>
    <row r="55" spans="4:36" x14ac:dyDescent="0.35">
      <c r="D55" s="106"/>
      <c r="E55" s="106"/>
      <c r="F55" s="106"/>
      <c r="G55" s="106"/>
      <c r="H55" s="106"/>
      <c r="I55" s="106"/>
      <c r="J55" s="106"/>
      <c r="K55" s="106"/>
      <c r="L55" s="106"/>
      <c r="M55" s="106"/>
      <c r="N55" s="101"/>
      <c r="O55" s="101"/>
      <c r="P55" s="101"/>
      <c r="Q55" s="101"/>
      <c r="R55" s="101"/>
      <c r="S55" s="101"/>
      <c r="T55" s="101"/>
      <c r="U55" s="101"/>
      <c r="V55" s="101"/>
      <c r="AC55" s="101"/>
      <c r="AD55" s="101"/>
      <c r="AE55" s="101"/>
      <c r="AF55" s="101"/>
      <c r="AG55" s="101"/>
      <c r="AH55" s="101"/>
      <c r="AI55" s="101"/>
      <c r="AJ55" s="101"/>
    </row>
    <row r="56" spans="4:36" x14ac:dyDescent="0.35">
      <c r="D56" s="106"/>
      <c r="E56" s="106"/>
      <c r="F56" s="106"/>
      <c r="G56" s="106"/>
      <c r="H56" s="106"/>
      <c r="I56" s="106"/>
      <c r="J56" s="106"/>
      <c r="K56" s="106"/>
      <c r="L56" s="106"/>
      <c r="M56" s="106"/>
      <c r="N56" s="101"/>
      <c r="O56" s="101"/>
      <c r="P56" s="101"/>
      <c r="Q56" s="101"/>
      <c r="R56" s="101"/>
      <c r="S56" s="101"/>
      <c r="T56" s="101"/>
      <c r="U56" s="101"/>
      <c r="V56" s="101"/>
      <c r="AC56" s="101"/>
      <c r="AD56" s="101"/>
      <c r="AE56" s="101"/>
      <c r="AF56" s="101"/>
      <c r="AG56" s="101"/>
      <c r="AH56" s="101"/>
      <c r="AI56" s="101"/>
      <c r="AJ56" s="101"/>
    </row>
    <row r="57" spans="4:36" x14ac:dyDescent="0.35">
      <c r="D57" s="106"/>
      <c r="E57" s="106"/>
      <c r="F57" s="106"/>
      <c r="G57" s="106"/>
      <c r="H57" s="106"/>
      <c r="I57" s="106"/>
      <c r="J57" s="106"/>
      <c r="K57" s="106"/>
      <c r="L57" s="106"/>
      <c r="M57" s="106"/>
      <c r="N57" s="101"/>
      <c r="O57" s="101"/>
      <c r="P57" s="101"/>
      <c r="Q57" s="101"/>
      <c r="R57" s="101"/>
      <c r="S57" s="101"/>
      <c r="T57" s="101"/>
      <c r="U57" s="101"/>
      <c r="V57" s="101"/>
      <c r="AC57" s="101"/>
      <c r="AD57" s="101"/>
      <c r="AE57" s="101"/>
      <c r="AF57" s="101"/>
      <c r="AG57" s="101"/>
      <c r="AH57" s="101"/>
      <c r="AI57" s="101"/>
      <c r="AJ57" s="101"/>
    </row>
    <row r="58" spans="4:36" x14ac:dyDescent="0.35">
      <c r="D58" s="106"/>
      <c r="E58" s="106"/>
      <c r="F58" s="106"/>
      <c r="G58" s="106"/>
      <c r="H58" s="106"/>
      <c r="I58" s="106"/>
      <c r="J58" s="106"/>
      <c r="K58" s="106"/>
      <c r="L58" s="106"/>
      <c r="M58" s="106"/>
      <c r="N58" s="101"/>
      <c r="O58" s="101"/>
      <c r="P58" s="101"/>
      <c r="Q58" s="101"/>
      <c r="R58" s="101"/>
      <c r="S58" s="101"/>
      <c r="T58" s="101"/>
      <c r="U58" s="101"/>
      <c r="V58" s="101"/>
      <c r="AC58" s="101"/>
      <c r="AD58" s="101"/>
      <c r="AE58" s="101"/>
      <c r="AF58" s="101"/>
      <c r="AG58" s="101"/>
      <c r="AH58" s="101"/>
      <c r="AI58" s="101"/>
      <c r="AJ58" s="101"/>
    </row>
    <row r="59" spans="4:36" x14ac:dyDescent="0.35">
      <c r="D59" s="106"/>
      <c r="E59" s="106"/>
      <c r="F59" s="106"/>
      <c r="G59" s="106"/>
      <c r="H59" s="106"/>
      <c r="I59" s="106"/>
      <c r="J59" s="106"/>
      <c r="K59" s="106"/>
      <c r="L59" s="106"/>
      <c r="M59" s="106"/>
      <c r="N59" s="101"/>
      <c r="O59" s="101"/>
      <c r="P59" s="101"/>
      <c r="Q59" s="101"/>
      <c r="R59" s="101"/>
      <c r="S59" s="101"/>
      <c r="T59" s="101"/>
      <c r="U59" s="101"/>
      <c r="V59" s="101"/>
      <c r="AC59" s="101"/>
      <c r="AD59" s="101"/>
      <c r="AE59" s="101"/>
      <c r="AF59" s="101"/>
      <c r="AG59" s="101"/>
      <c r="AH59" s="101"/>
      <c r="AI59" s="101"/>
      <c r="AJ59" s="101"/>
    </row>
    <row r="60" spans="4:36" x14ac:dyDescent="0.35">
      <c r="D60" s="106"/>
      <c r="E60" s="106"/>
      <c r="F60" s="106"/>
      <c r="G60" s="106"/>
      <c r="H60" s="106"/>
      <c r="I60" s="106"/>
      <c r="J60" s="106"/>
      <c r="K60" s="106"/>
      <c r="L60" s="106"/>
      <c r="M60" s="106"/>
      <c r="N60" s="101"/>
      <c r="O60" s="101"/>
      <c r="P60" s="101"/>
      <c r="Q60" s="101"/>
      <c r="R60" s="101"/>
      <c r="S60" s="101"/>
      <c r="T60" s="101"/>
      <c r="U60" s="101"/>
      <c r="V60" s="101"/>
      <c r="AC60" s="101"/>
      <c r="AD60" s="101"/>
      <c r="AE60" s="101"/>
      <c r="AF60" s="101"/>
      <c r="AG60" s="101"/>
      <c r="AH60" s="101"/>
      <c r="AI60" s="101"/>
      <c r="AJ60" s="101"/>
    </row>
    <row r="61" spans="4:36" x14ac:dyDescent="0.35">
      <c r="D61" s="106"/>
      <c r="E61" s="106"/>
      <c r="F61" s="106"/>
      <c r="G61" s="106"/>
      <c r="H61" s="106"/>
      <c r="I61" s="106"/>
      <c r="J61" s="106"/>
      <c r="K61" s="106"/>
      <c r="L61" s="106"/>
      <c r="M61" s="106"/>
      <c r="N61" s="101"/>
      <c r="O61" s="101"/>
      <c r="P61" s="101"/>
      <c r="Q61" s="101"/>
      <c r="R61" s="101"/>
      <c r="S61" s="101"/>
      <c r="T61" s="101"/>
      <c r="U61" s="101"/>
      <c r="V61" s="101"/>
      <c r="AC61" s="101"/>
      <c r="AD61" s="101"/>
      <c r="AE61" s="101"/>
      <c r="AF61" s="101"/>
      <c r="AG61" s="101"/>
      <c r="AH61" s="101"/>
      <c r="AI61" s="101"/>
      <c r="AJ61" s="101"/>
    </row>
    <row r="62" spans="4:36" x14ac:dyDescent="0.35">
      <c r="D62" s="106"/>
      <c r="E62" s="106"/>
      <c r="F62" s="106"/>
      <c r="G62" s="106"/>
      <c r="H62" s="106"/>
      <c r="I62" s="106"/>
      <c r="J62" s="106"/>
      <c r="K62" s="106"/>
      <c r="L62" s="106"/>
      <c r="M62" s="106"/>
      <c r="N62" s="101"/>
      <c r="O62" s="101"/>
      <c r="P62" s="101"/>
      <c r="Q62" s="101"/>
      <c r="R62" s="101"/>
      <c r="S62" s="101"/>
      <c r="T62" s="101"/>
      <c r="U62" s="101"/>
      <c r="V62" s="101"/>
      <c r="AC62" s="101"/>
      <c r="AD62" s="101"/>
      <c r="AE62" s="101"/>
      <c r="AF62" s="101"/>
      <c r="AG62" s="101"/>
      <c r="AH62" s="101"/>
      <c r="AI62" s="101"/>
      <c r="AJ62" s="101"/>
    </row>
    <row r="63" spans="4:36" x14ac:dyDescent="0.35">
      <c r="D63" s="106"/>
      <c r="E63" s="106"/>
      <c r="F63" s="106"/>
      <c r="G63" s="106"/>
      <c r="H63" s="106"/>
      <c r="I63" s="106"/>
      <c r="J63" s="106"/>
      <c r="K63" s="106"/>
      <c r="L63" s="106"/>
      <c r="M63" s="106"/>
      <c r="N63" s="101"/>
      <c r="O63" s="101"/>
      <c r="P63" s="101"/>
      <c r="Q63" s="101"/>
      <c r="R63" s="101"/>
      <c r="S63" s="101"/>
      <c r="T63" s="101"/>
      <c r="U63" s="101"/>
      <c r="V63" s="101"/>
      <c r="AC63" s="101"/>
      <c r="AD63" s="101"/>
      <c r="AE63" s="101"/>
      <c r="AF63" s="101"/>
      <c r="AG63" s="101"/>
      <c r="AH63" s="101"/>
      <c r="AI63" s="101"/>
      <c r="AJ63" s="101"/>
    </row>
    <row r="64" spans="4:36" x14ac:dyDescent="0.35">
      <c r="D64" s="106"/>
      <c r="E64" s="106"/>
      <c r="F64" s="106"/>
      <c r="G64" s="106"/>
      <c r="H64" s="106"/>
      <c r="I64" s="106"/>
      <c r="J64" s="106"/>
      <c r="K64" s="106"/>
      <c r="L64" s="106"/>
      <c r="M64" s="106"/>
      <c r="N64" s="101"/>
      <c r="O64" s="101"/>
      <c r="P64" s="101"/>
      <c r="Q64" s="101"/>
      <c r="R64" s="101"/>
      <c r="S64" s="101"/>
      <c r="T64" s="101"/>
      <c r="U64" s="101"/>
      <c r="V64" s="101"/>
      <c r="AC64" s="101"/>
      <c r="AD64" s="101"/>
      <c r="AE64" s="101"/>
      <c r="AF64" s="101"/>
      <c r="AG64" s="101"/>
      <c r="AH64" s="101"/>
      <c r="AI64" s="101"/>
      <c r="AJ64" s="101"/>
    </row>
    <row r="65" spans="4:36" x14ac:dyDescent="0.35">
      <c r="D65" s="106"/>
      <c r="E65" s="106"/>
      <c r="F65" s="106"/>
      <c r="G65" s="106"/>
      <c r="H65" s="106"/>
      <c r="I65" s="106"/>
      <c r="J65" s="106"/>
      <c r="K65" s="106"/>
      <c r="L65" s="106"/>
      <c r="M65" s="106"/>
      <c r="N65" s="101"/>
      <c r="O65" s="101"/>
      <c r="P65" s="101"/>
      <c r="Q65" s="101"/>
      <c r="R65" s="101"/>
      <c r="S65" s="101"/>
      <c r="T65" s="101"/>
      <c r="U65" s="101"/>
      <c r="V65" s="101"/>
      <c r="AC65" s="101"/>
      <c r="AD65" s="101"/>
      <c r="AE65" s="101"/>
      <c r="AF65" s="101"/>
      <c r="AG65" s="101"/>
      <c r="AH65" s="101"/>
      <c r="AI65" s="101"/>
      <c r="AJ65" s="101"/>
    </row>
    <row r="66" spans="4:36" x14ac:dyDescent="0.35">
      <c r="D66" s="106"/>
      <c r="E66" s="106"/>
      <c r="F66" s="106"/>
      <c r="G66" s="106"/>
      <c r="H66" s="106"/>
      <c r="I66" s="106"/>
      <c r="J66" s="106"/>
      <c r="K66" s="106"/>
      <c r="L66" s="106"/>
      <c r="M66" s="106"/>
      <c r="N66" s="101"/>
      <c r="O66" s="101"/>
      <c r="P66" s="101"/>
      <c r="Q66" s="101"/>
      <c r="R66" s="101"/>
      <c r="S66" s="101"/>
      <c r="T66" s="101"/>
      <c r="U66" s="101"/>
      <c r="V66" s="101"/>
      <c r="AC66" s="101"/>
      <c r="AD66" s="101"/>
      <c r="AE66" s="101"/>
      <c r="AF66" s="101"/>
      <c r="AG66" s="101"/>
      <c r="AH66" s="101"/>
      <c r="AI66" s="101"/>
      <c r="AJ66" s="101"/>
    </row>
    <row r="67" spans="4:36" x14ac:dyDescent="0.35">
      <c r="D67" s="106"/>
      <c r="E67" s="106"/>
      <c r="F67" s="106"/>
      <c r="G67" s="106"/>
      <c r="H67" s="106"/>
      <c r="I67" s="106"/>
      <c r="J67" s="106"/>
      <c r="K67" s="106"/>
      <c r="L67" s="106"/>
      <c r="M67" s="106"/>
      <c r="N67" s="101"/>
      <c r="O67" s="101"/>
      <c r="P67" s="101"/>
      <c r="Q67" s="101"/>
      <c r="R67" s="101"/>
      <c r="S67" s="101"/>
      <c r="T67" s="101"/>
      <c r="U67" s="101"/>
      <c r="V67" s="101"/>
      <c r="AC67" s="101"/>
      <c r="AD67" s="101"/>
      <c r="AE67" s="101"/>
      <c r="AF67" s="101"/>
      <c r="AG67" s="101"/>
      <c r="AH67" s="101"/>
      <c r="AI67" s="101"/>
      <c r="AJ67" s="101"/>
    </row>
    <row r="68" spans="4:36" x14ac:dyDescent="0.35">
      <c r="D68" s="106"/>
      <c r="E68" s="106"/>
      <c r="F68" s="106"/>
      <c r="G68" s="106"/>
      <c r="H68" s="106"/>
      <c r="I68" s="106"/>
      <c r="J68" s="106"/>
      <c r="K68" s="106"/>
      <c r="L68" s="106"/>
      <c r="M68" s="106"/>
      <c r="N68" s="101"/>
      <c r="O68" s="101"/>
      <c r="P68" s="101"/>
      <c r="Q68" s="101"/>
      <c r="R68" s="101"/>
      <c r="S68" s="101"/>
      <c r="T68" s="101"/>
      <c r="U68" s="101"/>
      <c r="V68" s="101"/>
      <c r="AC68" s="101"/>
      <c r="AD68" s="101"/>
      <c r="AE68" s="101"/>
      <c r="AF68" s="101"/>
      <c r="AG68" s="101"/>
      <c r="AH68" s="101"/>
      <c r="AI68" s="101"/>
      <c r="AJ68" s="101"/>
    </row>
    <row r="69" spans="4:36" x14ac:dyDescent="0.35">
      <c r="D69" s="106"/>
      <c r="E69" s="106"/>
      <c r="F69" s="106"/>
      <c r="G69" s="106"/>
      <c r="H69" s="106"/>
      <c r="I69" s="106"/>
      <c r="J69" s="106"/>
      <c r="K69" s="106"/>
      <c r="L69" s="106"/>
      <c r="M69" s="106"/>
      <c r="N69" s="101"/>
      <c r="O69" s="101"/>
      <c r="P69" s="101"/>
      <c r="Q69" s="101"/>
      <c r="R69" s="101"/>
      <c r="S69" s="101"/>
      <c r="T69" s="101"/>
      <c r="U69" s="101"/>
      <c r="V69" s="101"/>
      <c r="AC69" s="101"/>
      <c r="AD69" s="101"/>
      <c r="AE69" s="101"/>
      <c r="AF69" s="101"/>
      <c r="AG69" s="101"/>
      <c r="AH69" s="101"/>
      <c r="AI69" s="101"/>
      <c r="AJ69" s="101"/>
    </row>
    <row r="70" spans="4:36" x14ac:dyDescent="0.35">
      <c r="D70" s="106"/>
      <c r="E70" s="106"/>
      <c r="F70" s="106"/>
      <c r="G70" s="106"/>
      <c r="H70" s="106"/>
      <c r="I70" s="106"/>
      <c r="J70" s="106"/>
      <c r="K70" s="106"/>
      <c r="L70" s="106"/>
      <c r="M70" s="106"/>
      <c r="N70" s="101"/>
      <c r="O70" s="101"/>
      <c r="P70" s="101"/>
      <c r="Q70" s="101"/>
      <c r="R70" s="101"/>
      <c r="S70" s="101"/>
      <c r="T70" s="101"/>
      <c r="U70" s="101"/>
      <c r="V70" s="101"/>
      <c r="AC70" s="101"/>
      <c r="AD70" s="101"/>
      <c r="AE70" s="101"/>
      <c r="AF70" s="101"/>
      <c r="AG70" s="101"/>
      <c r="AH70" s="101"/>
      <c r="AI70" s="101"/>
      <c r="AJ70" s="101"/>
    </row>
    <row r="71" spans="4:36" x14ac:dyDescent="0.35">
      <c r="D71" s="106"/>
      <c r="E71" s="106"/>
      <c r="F71" s="106"/>
      <c r="G71" s="106"/>
      <c r="H71" s="106"/>
      <c r="I71" s="106"/>
      <c r="J71" s="106"/>
      <c r="K71" s="106"/>
      <c r="L71" s="106"/>
      <c r="M71" s="106"/>
      <c r="N71" s="101"/>
      <c r="O71" s="101"/>
      <c r="P71" s="101"/>
      <c r="Q71" s="101"/>
      <c r="R71" s="101"/>
      <c r="S71" s="101"/>
      <c r="T71" s="101"/>
      <c r="U71" s="101"/>
      <c r="V71" s="101"/>
      <c r="AC71" s="101"/>
      <c r="AD71" s="101"/>
      <c r="AE71" s="101"/>
      <c r="AF71" s="101"/>
      <c r="AG71" s="101"/>
      <c r="AH71" s="101"/>
      <c r="AI71" s="101"/>
      <c r="AJ71" s="101"/>
    </row>
    <row r="72" spans="4:36" x14ac:dyDescent="0.35">
      <c r="D72" s="106"/>
      <c r="E72" s="106"/>
      <c r="F72" s="106"/>
      <c r="G72" s="106"/>
      <c r="H72" s="106"/>
      <c r="I72" s="106"/>
      <c r="J72" s="106"/>
      <c r="K72" s="106"/>
      <c r="L72" s="106"/>
      <c r="M72" s="106"/>
      <c r="N72" s="101"/>
      <c r="O72" s="101"/>
      <c r="P72" s="101"/>
      <c r="Q72" s="101"/>
      <c r="R72" s="101"/>
      <c r="S72" s="101"/>
      <c r="T72" s="101"/>
      <c r="U72" s="101"/>
      <c r="V72" s="101"/>
      <c r="AC72" s="101"/>
      <c r="AD72" s="101"/>
      <c r="AE72" s="101"/>
      <c r="AF72" s="101"/>
      <c r="AG72" s="101"/>
      <c r="AH72" s="101"/>
      <c r="AI72" s="101"/>
      <c r="AJ72" s="101"/>
    </row>
    <row r="73" spans="4:36" x14ac:dyDescent="0.35">
      <c r="D73" s="106"/>
      <c r="E73" s="106"/>
      <c r="F73" s="106"/>
      <c r="G73" s="106"/>
      <c r="H73" s="106"/>
      <c r="I73" s="106"/>
      <c r="J73" s="106"/>
      <c r="K73" s="106"/>
      <c r="L73" s="106"/>
      <c r="M73" s="106"/>
      <c r="N73" s="101"/>
      <c r="O73" s="101"/>
      <c r="P73" s="101"/>
      <c r="Q73" s="101"/>
      <c r="R73" s="101"/>
      <c r="S73" s="101"/>
      <c r="T73" s="101"/>
      <c r="U73" s="101"/>
      <c r="V73" s="101"/>
      <c r="AC73" s="101"/>
      <c r="AD73" s="101"/>
      <c r="AE73" s="101"/>
      <c r="AF73" s="101"/>
      <c r="AG73" s="101"/>
      <c r="AH73" s="101"/>
      <c r="AI73" s="101"/>
      <c r="AJ73" s="101"/>
    </row>
    <row r="74" spans="4:36" x14ac:dyDescent="0.35">
      <c r="D74" s="106"/>
      <c r="E74" s="106"/>
      <c r="F74" s="106"/>
      <c r="G74" s="106"/>
      <c r="H74" s="106"/>
      <c r="I74" s="106"/>
      <c r="J74" s="106"/>
      <c r="K74" s="106"/>
      <c r="L74" s="106"/>
      <c r="M74" s="106"/>
      <c r="N74" s="101"/>
      <c r="O74" s="101"/>
      <c r="P74" s="101"/>
      <c r="Q74" s="101"/>
      <c r="R74" s="101"/>
      <c r="S74" s="101"/>
      <c r="T74" s="101"/>
      <c r="U74" s="101"/>
      <c r="V74" s="101"/>
      <c r="AC74" s="101"/>
      <c r="AD74" s="101"/>
      <c r="AE74" s="101"/>
      <c r="AF74" s="101"/>
      <c r="AG74" s="101"/>
      <c r="AH74" s="101"/>
      <c r="AI74" s="101"/>
      <c r="AJ74" s="101"/>
    </row>
    <row r="75" spans="4:36" x14ac:dyDescent="0.35">
      <c r="D75" s="106"/>
      <c r="E75" s="106"/>
      <c r="F75" s="106"/>
      <c r="G75" s="106"/>
      <c r="H75" s="106"/>
      <c r="I75" s="106"/>
      <c r="J75" s="106"/>
      <c r="K75" s="106"/>
      <c r="L75" s="106"/>
      <c r="M75" s="106"/>
      <c r="N75" s="101"/>
      <c r="O75" s="101"/>
      <c r="P75" s="101"/>
      <c r="Q75" s="101"/>
      <c r="R75" s="101"/>
      <c r="S75" s="101"/>
      <c r="T75" s="101"/>
      <c r="U75" s="101"/>
      <c r="V75" s="101"/>
      <c r="AC75" s="101"/>
      <c r="AD75" s="101"/>
      <c r="AE75" s="101"/>
      <c r="AF75" s="101"/>
      <c r="AG75" s="101"/>
      <c r="AH75" s="101"/>
      <c r="AI75" s="101"/>
      <c r="AJ75" s="101"/>
    </row>
    <row r="76" spans="4:36" x14ac:dyDescent="0.35">
      <c r="D76" s="106"/>
      <c r="E76" s="106"/>
      <c r="F76" s="106"/>
      <c r="G76" s="106"/>
      <c r="H76" s="106"/>
      <c r="I76" s="106"/>
      <c r="J76" s="106"/>
      <c r="K76" s="106"/>
      <c r="L76" s="106"/>
      <c r="M76" s="106"/>
      <c r="N76" s="101"/>
      <c r="O76" s="101"/>
      <c r="P76" s="101"/>
      <c r="Q76" s="101"/>
      <c r="R76" s="101"/>
      <c r="S76" s="101"/>
      <c r="T76" s="101"/>
      <c r="U76" s="101"/>
      <c r="V76" s="101"/>
      <c r="AC76" s="101"/>
      <c r="AD76" s="101"/>
      <c r="AE76" s="101"/>
      <c r="AF76" s="101"/>
      <c r="AG76" s="101"/>
      <c r="AH76" s="101"/>
      <c r="AI76" s="101"/>
      <c r="AJ76" s="101"/>
    </row>
    <row r="77" spans="4:36" x14ac:dyDescent="0.35">
      <c r="D77" s="106"/>
      <c r="E77" s="106"/>
      <c r="F77" s="106"/>
      <c r="G77" s="106"/>
      <c r="H77" s="106"/>
      <c r="I77" s="106"/>
      <c r="J77" s="106"/>
      <c r="K77" s="106"/>
      <c r="L77" s="106"/>
      <c r="M77" s="106"/>
      <c r="N77" s="101"/>
      <c r="O77" s="101"/>
      <c r="P77" s="101"/>
      <c r="Q77" s="101"/>
      <c r="R77" s="101"/>
      <c r="S77" s="101"/>
      <c r="T77" s="101"/>
      <c r="U77" s="101"/>
      <c r="V77" s="101"/>
      <c r="AC77" s="101"/>
      <c r="AD77" s="101"/>
      <c r="AE77" s="101"/>
      <c r="AF77" s="101"/>
      <c r="AG77" s="101"/>
      <c r="AH77" s="101"/>
      <c r="AI77" s="101"/>
      <c r="AJ77" s="101"/>
    </row>
    <row r="78" spans="4:36" x14ac:dyDescent="0.35">
      <c r="D78" s="106"/>
      <c r="E78" s="106"/>
      <c r="F78" s="106"/>
      <c r="G78" s="106"/>
      <c r="H78" s="106"/>
      <c r="I78" s="106"/>
      <c r="J78" s="106"/>
      <c r="K78" s="106"/>
      <c r="L78" s="106"/>
      <c r="M78" s="106"/>
      <c r="N78" s="101"/>
      <c r="O78" s="101"/>
      <c r="P78" s="101"/>
      <c r="Q78" s="101"/>
      <c r="R78" s="101"/>
      <c r="S78" s="101"/>
      <c r="T78" s="101"/>
      <c r="U78" s="101"/>
      <c r="V78" s="101"/>
      <c r="AC78" s="101"/>
      <c r="AD78" s="101"/>
      <c r="AE78" s="101"/>
      <c r="AF78" s="101"/>
      <c r="AG78" s="101"/>
      <c r="AH78" s="101"/>
      <c r="AI78" s="101"/>
      <c r="AJ78" s="101"/>
    </row>
    <row r="79" spans="4:36" x14ac:dyDescent="0.35">
      <c r="D79" s="106"/>
      <c r="E79" s="106"/>
      <c r="F79" s="106"/>
      <c r="G79" s="106"/>
      <c r="H79" s="106"/>
      <c r="I79" s="106"/>
      <c r="J79" s="106"/>
      <c r="K79" s="106"/>
      <c r="L79" s="106"/>
      <c r="M79" s="106"/>
      <c r="N79" s="101"/>
      <c r="O79" s="101"/>
      <c r="P79" s="101"/>
      <c r="Q79" s="101"/>
      <c r="R79" s="101"/>
      <c r="S79" s="101"/>
      <c r="T79" s="101"/>
      <c r="U79" s="101"/>
      <c r="V79" s="101"/>
      <c r="AC79" s="101"/>
      <c r="AD79" s="101"/>
      <c r="AE79" s="101"/>
      <c r="AF79" s="101"/>
      <c r="AG79" s="101"/>
      <c r="AH79" s="101"/>
      <c r="AI79" s="101"/>
      <c r="AJ79" s="101"/>
    </row>
    <row r="80" spans="4:36" x14ac:dyDescent="0.35">
      <c r="D80" s="106"/>
      <c r="E80" s="106"/>
      <c r="F80" s="106"/>
      <c r="G80" s="106"/>
      <c r="H80" s="106"/>
      <c r="I80" s="106"/>
      <c r="J80" s="106"/>
      <c r="K80" s="106"/>
      <c r="L80" s="106"/>
      <c r="M80" s="106"/>
      <c r="N80" s="101"/>
      <c r="O80" s="101"/>
      <c r="P80" s="101"/>
      <c r="Q80" s="101"/>
      <c r="R80" s="101"/>
      <c r="S80" s="101"/>
      <c r="T80" s="101"/>
      <c r="U80" s="101"/>
      <c r="V80" s="101"/>
      <c r="AC80" s="101"/>
      <c r="AD80" s="101"/>
      <c r="AE80" s="101"/>
      <c r="AF80" s="101"/>
      <c r="AG80" s="101"/>
      <c r="AH80" s="101"/>
      <c r="AI80" s="101"/>
      <c r="AJ80" s="101"/>
    </row>
    <row r="81" spans="4:36" x14ac:dyDescent="0.35">
      <c r="D81" s="106"/>
      <c r="E81" s="106"/>
      <c r="F81" s="106"/>
      <c r="G81" s="106"/>
      <c r="H81" s="106"/>
      <c r="I81" s="106"/>
      <c r="J81" s="106"/>
      <c r="K81" s="106"/>
      <c r="L81" s="106"/>
      <c r="M81" s="106"/>
      <c r="N81" s="101"/>
      <c r="O81" s="101"/>
      <c r="P81" s="101"/>
      <c r="Q81" s="101"/>
      <c r="R81" s="101"/>
      <c r="S81" s="101"/>
      <c r="T81" s="101"/>
      <c r="U81" s="101"/>
      <c r="V81" s="101"/>
      <c r="AC81" s="101"/>
      <c r="AD81" s="101"/>
      <c r="AE81" s="101"/>
      <c r="AF81" s="101"/>
      <c r="AG81" s="101"/>
      <c r="AH81" s="101"/>
      <c r="AI81" s="101"/>
      <c r="AJ81" s="101"/>
    </row>
    <row r="82" spans="4:36" x14ac:dyDescent="0.35">
      <c r="D82" s="106"/>
      <c r="E82" s="106"/>
      <c r="F82" s="106"/>
      <c r="G82" s="106"/>
      <c r="H82" s="106"/>
      <c r="I82" s="106"/>
      <c r="J82" s="106"/>
      <c r="K82" s="106"/>
      <c r="L82" s="106"/>
      <c r="M82" s="106"/>
      <c r="N82" s="101"/>
      <c r="O82" s="101"/>
      <c r="P82" s="101"/>
      <c r="Q82" s="101"/>
      <c r="R82" s="101"/>
      <c r="S82" s="101"/>
      <c r="T82" s="101"/>
      <c r="U82" s="101"/>
      <c r="V82" s="101"/>
      <c r="AC82" s="101"/>
      <c r="AD82" s="101"/>
      <c r="AE82" s="101"/>
      <c r="AF82" s="101"/>
      <c r="AG82" s="101"/>
      <c r="AH82" s="101"/>
      <c r="AI82" s="101"/>
      <c r="AJ82" s="101"/>
    </row>
    <row r="83" spans="4:36" x14ac:dyDescent="0.35">
      <c r="D83" s="106"/>
      <c r="E83" s="106"/>
      <c r="F83" s="106"/>
      <c r="G83" s="106"/>
      <c r="H83" s="106"/>
      <c r="I83" s="106"/>
      <c r="J83" s="106"/>
      <c r="K83" s="106"/>
      <c r="L83" s="106"/>
      <c r="M83" s="106"/>
      <c r="N83" s="101"/>
      <c r="O83" s="101"/>
      <c r="P83" s="101"/>
      <c r="Q83" s="101"/>
      <c r="R83" s="101"/>
      <c r="S83" s="101"/>
      <c r="T83" s="101"/>
      <c r="U83" s="101"/>
      <c r="V83" s="101"/>
      <c r="AC83" s="101"/>
      <c r="AD83" s="101"/>
      <c r="AE83" s="101"/>
      <c r="AF83" s="101"/>
      <c r="AG83" s="101"/>
      <c r="AH83" s="101"/>
      <c r="AI83" s="101"/>
      <c r="AJ83" s="101"/>
    </row>
    <row r="84" spans="4:36" x14ac:dyDescent="0.35">
      <c r="D84" s="106"/>
      <c r="E84" s="106"/>
      <c r="F84" s="106"/>
      <c r="G84" s="106"/>
      <c r="H84" s="106"/>
      <c r="I84" s="106"/>
      <c r="J84" s="106"/>
      <c r="K84" s="106"/>
      <c r="L84" s="106"/>
      <c r="M84" s="106"/>
      <c r="N84" s="101"/>
      <c r="O84" s="101"/>
      <c r="P84" s="101"/>
      <c r="Q84" s="101"/>
      <c r="R84" s="101"/>
      <c r="S84" s="101"/>
      <c r="T84" s="101"/>
      <c r="U84" s="101"/>
      <c r="V84" s="101"/>
      <c r="AC84" s="101"/>
      <c r="AD84" s="101"/>
      <c r="AE84" s="101"/>
      <c r="AF84" s="101"/>
      <c r="AG84" s="101"/>
      <c r="AH84" s="101"/>
      <c r="AI84" s="101"/>
      <c r="AJ84" s="101"/>
    </row>
    <row r="85" spans="4:36" x14ac:dyDescent="0.35">
      <c r="D85" s="106"/>
      <c r="E85" s="106"/>
      <c r="F85" s="106"/>
      <c r="G85" s="106"/>
      <c r="H85" s="106"/>
      <c r="I85" s="106"/>
      <c r="J85" s="106"/>
      <c r="K85" s="106"/>
      <c r="L85" s="106"/>
      <c r="M85" s="106"/>
      <c r="N85" s="101"/>
      <c r="O85" s="101"/>
      <c r="P85" s="101"/>
      <c r="Q85" s="101"/>
      <c r="R85" s="101"/>
      <c r="S85" s="101"/>
      <c r="T85" s="101"/>
      <c r="U85" s="101"/>
      <c r="V85" s="101"/>
      <c r="AC85" s="101"/>
      <c r="AD85" s="101"/>
      <c r="AE85" s="101"/>
      <c r="AF85" s="101"/>
      <c r="AG85" s="101"/>
      <c r="AH85" s="101"/>
      <c r="AI85" s="101"/>
      <c r="AJ85" s="101"/>
    </row>
    <row r="86" spans="4:36" x14ac:dyDescent="0.35">
      <c r="D86" s="106"/>
      <c r="E86" s="106"/>
      <c r="F86" s="106"/>
      <c r="G86" s="106"/>
      <c r="H86" s="106"/>
      <c r="I86" s="106"/>
      <c r="J86" s="106"/>
      <c r="K86" s="106"/>
      <c r="L86" s="106"/>
      <c r="M86" s="106"/>
      <c r="N86" s="101"/>
      <c r="O86" s="101"/>
      <c r="P86" s="101"/>
      <c r="Q86" s="101"/>
      <c r="R86" s="101"/>
      <c r="S86" s="101"/>
      <c r="T86" s="101"/>
      <c r="U86" s="101"/>
      <c r="V86" s="101"/>
      <c r="AC86" s="101"/>
      <c r="AD86" s="101"/>
      <c r="AE86" s="101"/>
      <c r="AF86" s="101"/>
      <c r="AG86" s="101"/>
      <c r="AH86" s="101"/>
      <c r="AI86" s="101"/>
      <c r="AJ86" s="101"/>
    </row>
    <row r="87" spans="4:36" x14ac:dyDescent="0.35">
      <c r="D87" s="106"/>
      <c r="E87" s="106"/>
      <c r="F87" s="106"/>
      <c r="G87" s="106"/>
      <c r="H87" s="106"/>
      <c r="I87" s="106"/>
      <c r="J87" s="106"/>
      <c r="K87" s="106"/>
      <c r="L87" s="106"/>
      <c r="M87" s="106"/>
      <c r="N87" s="101"/>
      <c r="O87" s="101"/>
      <c r="P87" s="101"/>
      <c r="Q87" s="101"/>
      <c r="R87" s="101"/>
      <c r="S87" s="101"/>
      <c r="T87" s="101"/>
      <c r="U87" s="101"/>
      <c r="V87" s="101"/>
      <c r="AC87" s="101"/>
      <c r="AD87" s="101"/>
      <c r="AE87" s="101"/>
      <c r="AF87" s="101"/>
      <c r="AG87" s="101"/>
      <c r="AH87" s="101"/>
      <c r="AI87" s="101"/>
      <c r="AJ87" s="101"/>
    </row>
    <row r="88" spans="4:36" x14ac:dyDescent="0.35">
      <c r="D88" s="106"/>
      <c r="E88" s="106"/>
      <c r="F88" s="106"/>
      <c r="G88" s="106"/>
      <c r="H88" s="106"/>
      <c r="I88" s="106"/>
      <c r="J88" s="106"/>
      <c r="K88" s="106"/>
      <c r="L88" s="106"/>
      <c r="M88" s="106"/>
      <c r="N88" s="101"/>
      <c r="O88" s="101"/>
      <c r="P88" s="101"/>
      <c r="Q88" s="101"/>
      <c r="R88" s="101"/>
      <c r="S88" s="101"/>
      <c r="T88" s="101"/>
      <c r="U88" s="101"/>
      <c r="V88" s="101"/>
      <c r="AC88" s="101"/>
      <c r="AD88" s="101"/>
      <c r="AE88" s="101"/>
      <c r="AF88" s="101"/>
      <c r="AG88" s="101"/>
      <c r="AH88" s="101"/>
      <c r="AI88" s="101"/>
      <c r="AJ88" s="101"/>
    </row>
    <row r="89" spans="4:36" x14ac:dyDescent="0.35">
      <c r="D89" s="106"/>
      <c r="E89" s="106"/>
      <c r="F89" s="106"/>
      <c r="G89" s="106"/>
      <c r="H89" s="106"/>
      <c r="I89" s="106"/>
      <c r="J89" s="106"/>
      <c r="K89" s="106"/>
      <c r="L89" s="106"/>
      <c r="M89" s="106"/>
      <c r="N89" s="101"/>
      <c r="O89" s="101"/>
      <c r="P89" s="101"/>
      <c r="Q89" s="101"/>
      <c r="R89" s="101"/>
      <c r="S89" s="101"/>
      <c r="T89" s="101"/>
      <c r="U89" s="101"/>
      <c r="V89" s="101"/>
      <c r="AC89" s="101"/>
      <c r="AD89" s="101"/>
      <c r="AE89" s="101"/>
      <c r="AF89" s="101"/>
      <c r="AG89" s="101"/>
      <c r="AH89" s="101"/>
      <c r="AI89" s="101"/>
      <c r="AJ89" s="101"/>
    </row>
    <row r="90" spans="4:36" x14ac:dyDescent="0.35">
      <c r="D90" s="106"/>
      <c r="E90" s="106"/>
      <c r="F90" s="106"/>
      <c r="G90" s="106"/>
      <c r="H90" s="106"/>
      <c r="I90" s="106"/>
      <c r="J90" s="106"/>
      <c r="K90" s="106"/>
      <c r="L90" s="106"/>
      <c r="M90" s="106"/>
      <c r="N90" s="101"/>
      <c r="O90" s="101"/>
      <c r="P90" s="101"/>
      <c r="Q90" s="101"/>
      <c r="R90" s="101"/>
      <c r="S90" s="101"/>
      <c r="T90" s="101"/>
      <c r="U90" s="101"/>
      <c r="V90" s="101"/>
      <c r="AC90" s="101"/>
      <c r="AD90" s="101"/>
      <c r="AE90" s="101"/>
      <c r="AF90" s="101"/>
      <c r="AG90" s="101"/>
      <c r="AH90" s="101"/>
      <c r="AI90" s="101"/>
      <c r="AJ90" s="101"/>
    </row>
    <row r="91" spans="4:36" x14ac:dyDescent="0.35">
      <c r="D91" s="106"/>
      <c r="E91" s="106"/>
      <c r="F91" s="106"/>
      <c r="G91" s="106"/>
      <c r="H91" s="106"/>
      <c r="I91" s="106"/>
      <c r="J91" s="106"/>
      <c r="K91" s="106"/>
      <c r="L91" s="106"/>
      <c r="M91" s="106"/>
      <c r="N91" s="101"/>
      <c r="O91" s="101"/>
      <c r="P91" s="101"/>
      <c r="Q91" s="101"/>
      <c r="R91" s="101"/>
      <c r="S91" s="101"/>
      <c r="T91" s="101"/>
      <c r="U91" s="101"/>
      <c r="V91" s="101"/>
      <c r="AC91" s="101"/>
      <c r="AD91" s="101"/>
      <c r="AE91" s="101"/>
      <c r="AF91" s="101"/>
      <c r="AG91" s="101"/>
      <c r="AH91" s="101"/>
      <c r="AI91" s="101"/>
      <c r="AJ91" s="101"/>
    </row>
    <row r="92" spans="4:36" x14ac:dyDescent="0.35">
      <c r="D92" s="106"/>
      <c r="E92" s="106"/>
      <c r="F92" s="106"/>
      <c r="G92" s="106"/>
      <c r="H92" s="106"/>
      <c r="I92" s="106"/>
      <c r="J92" s="106"/>
      <c r="K92" s="106"/>
      <c r="L92" s="106"/>
      <c r="M92" s="106"/>
      <c r="N92" s="101"/>
      <c r="O92" s="101"/>
      <c r="P92" s="101"/>
      <c r="Q92" s="101"/>
      <c r="R92" s="101"/>
      <c r="S92" s="101"/>
      <c r="T92" s="101"/>
      <c r="U92" s="101"/>
      <c r="V92" s="101"/>
      <c r="AC92" s="101"/>
      <c r="AD92" s="101"/>
      <c r="AE92" s="101"/>
      <c r="AF92" s="101"/>
      <c r="AG92" s="101"/>
      <c r="AH92" s="101"/>
      <c r="AI92" s="101"/>
      <c r="AJ92" s="101"/>
    </row>
    <row r="93" spans="4:36" x14ac:dyDescent="0.35">
      <c r="D93" s="106"/>
      <c r="E93" s="106"/>
      <c r="F93" s="106"/>
      <c r="G93" s="106"/>
      <c r="H93" s="106"/>
      <c r="I93" s="106"/>
      <c r="J93" s="106"/>
      <c r="K93" s="106"/>
      <c r="L93" s="106"/>
      <c r="M93" s="106"/>
      <c r="N93" s="101"/>
      <c r="O93" s="101"/>
      <c r="P93" s="101"/>
      <c r="Q93" s="101"/>
      <c r="R93" s="101"/>
      <c r="S93" s="101"/>
      <c r="T93" s="101"/>
      <c r="U93" s="101"/>
      <c r="V93" s="101"/>
      <c r="AC93" s="101"/>
      <c r="AD93" s="101"/>
      <c r="AE93" s="101"/>
      <c r="AF93" s="101"/>
      <c r="AG93" s="101"/>
      <c r="AH93" s="101"/>
      <c r="AI93" s="101"/>
      <c r="AJ93" s="101"/>
    </row>
    <row r="94" spans="4:36" x14ac:dyDescent="0.35">
      <c r="D94" s="106"/>
      <c r="E94" s="106"/>
      <c r="F94" s="106"/>
      <c r="G94" s="106"/>
      <c r="H94" s="106"/>
      <c r="I94" s="106"/>
      <c r="J94" s="106"/>
      <c r="K94" s="106"/>
      <c r="L94" s="106"/>
      <c r="M94" s="106"/>
      <c r="N94" s="101"/>
      <c r="O94" s="101"/>
      <c r="P94" s="101"/>
      <c r="Q94" s="101"/>
      <c r="R94" s="101"/>
      <c r="S94" s="101"/>
      <c r="T94" s="101"/>
      <c r="U94" s="101"/>
      <c r="V94" s="101"/>
      <c r="AC94" s="101"/>
      <c r="AD94" s="101"/>
      <c r="AE94" s="101"/>
      <c r="AF94" s="101"/>
      <c r="AG94" s="101"/>
      <c r="AH94" s="101"/>
      <c r="AI94" s="101"/>
      <c r="AJ94" s="101"/>
    </row>
    <row r="95" spans="4:36" x14ac:dyDescent="0.35">
      <c r="D95" s="106"/>
      <c r="E95" s="106"/>
      <c r="F95" s="106"/>
      <c r="G95" s="106"/>
      <c r="H95" s="106"/>
      <c r="I95" s="106"/>
      <c r="J95" s="106"/>
      <c r="K95" s="106"/>
      <c r="L95" s="106"/>
      <c r="M95" s="106"/>
      <c r="N95" s="101"/>
      <c r="O95" s="101"/>
      <c r="P95" s="101"/>
      <c r="Q95" s="101"/>
      <c r="R95" s="101"/>
      <c r="S95" s="101"/>
      <c r="T95" s="101"/>
      <c r="U95" s="101"/>
      <c r="V95" s="101"/>
      <c r="AC95" s="101"/>
      <c r="AD95" s="101"/>
      <c r="AE95" s="101"/>
      <c r="AF95" s="101"/>
      <c r="AG95" s="101"/>
      <c r="AH95" s="101"/>
      <c r="AI95" s="101"/>
      <c r="AJ95" s="101"/>
    </row>
    <row r="96" spans="4:36" x14ac:dyDescent="0.35">
      <c r="D96" s="106"/>
      <c r="E96" s="106"/>
      <c r="F96" s="106"/>
      <c r="G96" s="106"/>
      <c r="H96" s="106"/>
      <c r="I96" s="106"/>
      <c r="J96" s="106"/>
      <c r="K96" s="106"/>
      <c r="L96" s="106"/>
      <c r="M96" s="106"/>
      <c r="N96" s="101"/>
      <c r="O96" s="101"/>
      <c r="P96" s="101"/>
      <c r="Q96" s="101"/>
      <c r="R96" s="101"/>
      <c r="S96" s="101"/>
      <c r="T96" s="101"/>
      <c r="U96" s="101"/>
      <c r="V96" s="101"/>
      <c r="AC96" s="101"/>
      <c r="AD96" s="101"/>
      <c r="AE96" s="101"/>
      <c r="AF96" s="101"/>
      <c r="AG96" s="101"/>
      <c r="AH96" s="101"/>
      <c r="AI96" s="101"/>
      <c r="AJ96" s="101"/>
    </row>
    <row r="97" spans="4:36" x14ac:dyDescent="0.35">
      <c r="D97" s="106"/>
      <c r="E97" s="106"/>
      <c r="F97" s="106"/>
      <c r="G97" s="106"/>
      <c r="H97" s="106"/>
      <c r="I97" s="106"/>
      <c r="J97" s="106"/>
      <c r="K97" s="106"/>
      <c r="L97" s="106"/>
      <c r="M97" s="106"/>
      <c r="N97" s="101"/>
      <c r="O97" s="101"/>
      <c r="P97" s="101"/>
      <c r="Q97" s="101"/>
      <c r="R97" s="101"/>
      <c r="S97" s="101"/>
      <c r="T97" s="101"/>
      <c r="U97" s="101"/>
      <c r="V97" s="101"/>
      <c r="AC97" s="101"/>
      <c r="AD97" s="101"/>
      <c r="AE97" s="101"/>
      <c r="AF97" s="101"/>
      <c r="AG97" s="101"/>
      <c r="AH97" s="101"/>
      <c r="AI97" s="101"/>
      <c r="AJ97" s="101"/>
    </row>
    <row r="98" spans="4:36" x14ac:dyDescent="0.35">
      <c r="D98" s="106"/>
      <c r="E98" s="106"/>
      <c r="F98" s="106"/>
      <c r="G98" s="106"/>
      <c r="H98" s="106"/>
      <c r="I98" s="106"/>
      <c r="J98" s="106"/>
      <c r="K98" s="106"/>
      <c r="L98" s="106"/>
      <c r="M98" s="106"/>
      <c r="N98" s="101"/>
      <c r="O98" s="101"/>
      <c r="P98" s="101"/>
      <c r="Q98" s="101"/>
      <c r="R98" s="101"/>
      <c r="S98" s="101"/>
      <c r="T98" s="101"/>
      <c r="U98" s="101"/>
      <c r="V98" s="101"/>
      <c r="AC98" s="101"/>
      <c r="AD98" s="101"/>
      <c r="AE98" s="101"/>
      <c r="AF98" s="101"/>
      <c r="AG98" s="101"/>
      <c r="AH98" s="101"/>
      <c r="AI98" s="101"/>
      <c r="AJ98" s="101"/>
    </row>
    <row r="99" spans="4:36" x14ac:dyDescent="0.35">
      <c r="D99" s="106"/>
      <c r="E99" s="106"/>
      <c r="F99" s="106"/>
      <c r="G99" s="106"/>
      <c r="H99" s="106"/>
      <c r="I99" s="106"/>
      <c r="J99" s="106"/>
      <c r="K99" s="106"/>
      <c r="L99" s="106"/>
      <c r="M99" s="106"/>
      <c r="N99" s="101"/>
      <c r="O99" s="101"/>
      <c r="P99" s="101"/>
      <c r="Q99" s="101"/>
      <c r="R99" s="101"/>
      <c r="S99" s="101"/>
      <c r="T99" s="101"/>
      <c r="U99" s="101"/>
      <c r="V99" s="101"/>
      <c r="AC99" s="101"/>
      <c r="AD99" s="101"/>
      <c r="AE99" s="101"/>
      <c r="AF99" s="101"/>
      <c r="AG99" s="101"/>
      <c r="AH99" s="101"/>
      <c r="AI99" s="101"/>
      <c r="AJ99" s="101"/>
    </row>
    <row r="100" spans="4:36" x14ac:dyDescent="0.35">
      <c r="D100" s="106"/>
      <c r="E100" s="106"/>
      <c r="F100" s="106"/>
      <c r="G100" s="106"/>
      <c r="H100" s="106"/>
      <c r="I100" s="106"/>
      <c r="J100" s="106"/>
      <c r="K100" s="106"/>
      <c r="L100" s="106"/>
      <c r="M100" s="106"/>
      <c r="N100" s="101"/>
      <c r="O100" s="101"/>
      <c r="P100" s="101"/>
      <c r="Q100" s="101"/>
      <c r="R100" s="101"/>
      <c r="S100" s="101"/>
      <c r="T100" s="101"/>
      <c r="U100" s="101"/>
      <c r="V100" s="101"/>
      <c r="AC100" s="101"/>
      <c r="AD100" s="101"/>
      <c r="AE100" s="101"/>
      <c r="AF100" s="101"/>
      <c r="AG100" s="101"/>
      <c r="AH100" s="101"/>
      <c r="AI100" s="101"/>
      <c r="AJ100" s="101"/>
    </row>
    <row r="101" spans="4:36" x14ac:dyDescent="0.35">
      <c r="D101" s="106"/>
      <c r="E101" s="106"/>
      <c r="F101" s="106"/>
      <c r="G101" s="106"/>
      <c r="H101" s="106"/>
      <c r="I101" s="106"/>
      <c r="J101" s="106"/>
      <c r="K101" s="106"/>
      <c r="L101" s="106"/>
      <c r="M101" s="106"/>
      <c r="N101" s="101"/>
      <c r="O101" s="101"/>
      <c r="P101" s="101"/>
      <c r="Q101" s="101"/>
      <c r="R101" s="101"/>
      <c r="S101" s="101"/>
      <c r="T101" s="101"/>
      <c r="U101" s="101"/>
      <c r="V101" s="101"/>
      <c r="AC101" s="101"/>
      <c r="AD101" s="101"/>
      <c r="AE101" s="101"/>
      <c r="AF101" s="101"/>
      <c r="AG101" s="101"/>
      <c r="AH101" s="101"/>
      <c r="AI101" s="101"/>
      <c r="AJ101" s="101"/>
    </row>
    <row r="102" spans="4:36" x14ac:dyDescent="0.35">
      <c r="D102" s="106"/>
      <c r="E102" s="106"/>
      <c r="F102" s="106"/>
      <c r="G102" s="106"/>
      <c r="H102" s="106"/>
      <c r="I102" s="106"/>
      <c r="J102" s="106"/>
      <c r="K102" s="106"/>
      <c r="L102" s="106"/>
      <c r="M102" s="106"/>
      <c r="N102" s="101"/>
      <c r="O102" s="101"/>
      <c r="P102" s="101"/>
      <c r="Q102" s="101"/>
      <c r="R102" s="101"/>
      <c r="S102" s="101"/>
      <c r="T102" s="101"/>
      <c r="U102" s="101"/>
      <c r="V102" s="101"/>
      <c r="AC102" s="101"/>
      <c r="AD102" s="101"/>
      <c r="AE102" s="101"/>
      <c r="AF102" s="101"/>
      <c r="AG102" s="101"/>
      <c r="AH102" s="101"/>
      <c r="AI102" s="101"/>
      <c r="AJ102" s="101"/>
    </row>
    <row r="103" spans="4:36" x14ac:dyDescent="0.35">
      <c r="D103" s="106"/>
      <c r="E103" s="106"/>
      <c r="F103" s="106"/>
      <c r="G103" s="106"/>
      <c r="H103" s="106"/>
      <c r="I103" s="106"/>
      <c r="J103" s="106"/>
      <c r="K103" s="106"/>
      <c r="L103" s="106"/>
      <c r="M103" s="106"/>
      <c r="N103" s="101"/>
      <c r="O103" s="101"/>
      <c r="P103" s="101"/>
      <c r="Q103" s="101"/>
      <c r="R103" s="101"/>
      <c r="S103" s="101"/>
      <c r="T103" s="101"/>
      <c r="U103" s="101"/>
      <c r="V103" s="101"/>
      <c r="AC103" s="101"/>
      <c r="AD103" s="101"/>
      <c r="AE103" s="101"/>
      <c r="AF103" s="101"/>
      <c r="AG103" s="101"/>
      <c r="AH103" s="101"/>
      <c r="AI103" s="101"/>
      <c r="AJ103" s="101"/>
    </row>
    <row r="104" spans="4:36" x14ac:dyDescent="0.35">
      <c r="D104" s="106"/>
      <c r="E104" s="106"/>
      <c r="F104" s="106"/>
      <c r="G104" s="106"/>
      <c r="H104" s="106"/>
      <c r="I104" s="106"/>
      <c r="J104" s="106"/>
      <c r="K104" s="106"/>
      <c r="L104" s="106"/>
      <c r="M104" s="106"/>
      <c r="N104" s="101"/>
      <c r="O104" s="101"/>
      <c r="P104" s="101"/>
      <c r="Q104" s="101"/>
      <c r="R104" s="101"/>
      <c r="S104" s="101"/>
      <c r="T104" s="101"/>
      <c r="U104" s="101"/>
      <c r="V104" s="101"/>
      <c r="AC104" s="101"/>
      <c r="AD104" s="101"/>
      <c r="AE104" s="101"/>
      <c r="AF104" s="101"/>
      <c r="AG104" s="101"/>
      <c r="AH104" s="101"/>
      <c r="AI104" s="101"/>
      <c r="AJ104" s="101"/>
    </row>
    <row r="105" spans="4:36" x14ac:dyDescent="0.35">
      <c r="D105" s="106"/>
      <c r="E105" s="106"/>
      <c r="F105" s="106"/>
      <c r="G105" s="106"/>
      <c r="H105" s="106"/>
      <c r="I105" s="106"/>
      <c r="J105" s="106"/>
      <c r="K105" s="106"/>
      <c r="L105" s="106"/>
      <c r="M105" s="106"/>
      <c r="N105" s="101"/>
      <c r="O105" s="101"/>
      <c r="P105" s="101"/>
      <c r="Q105" s="101"/>
      <c r="R105" s="101"/>
      <c r="S105" s="101"/>
      <c r="T105" s="101"/>
      <c r="U105" s="101"/>
      <c r="V105" s="101"/>
      <c r="AC105" s="101"/>
      <c r="AD105" s="101"/>
      <c r="AE105" s="101"/>
      <c r="AF105" s="101"/>
      <c r="AG105" s="101"/>
      <c r="AH105" s="101"/>
      <c r="AI105" s="101"/>
      <c r="AJ105" s="101"/>
    </row>
    <row r="106" spans="4:36" x14ac:dyDescent="0.35">
      <c r="D106" s="106"/>
      <c r="E106" s="106"/>
      <c r="F106" s="106"/>
      <c r="G106" s="106"/>
      <c r="H106" s="106"/>
      <c r="I106" s="106"/>
      <c r="J106" s="106"/>
      <c r="K106" s="106"/>
      <c r="L106" s="106"/>
      <c r="M106" s="106"/>
      <c r="N106" s="101"/>
      <c r="O106" s="101"/>
      <c r="P106" s="101"/>
      <c r="Q106" s="101"/>
      <c r="R106" s="101"/>
      <c r="S106" s="101"/>
      <c r="T106" s="101"/>
      <c r="U106" s="101"/>
      <c r="V106" s="101"/>
      <c r="AC106" s="101"/>
      <c r="AD106" s="101"/>
      <c r="AE106" s="101"/>
      <c r="AF106" s="101"/>
      <c r="AG106" s="101"/>
      <c r="AH106" s="101"/>
      <c r="AI106" s="101"/>
      <c r="AJ106" s="101"/>
    </row>
    <row r="107" spans="4:36" x14ac:dyDescent="0.35">
      <c r="D107" s="106"/>
      <c r="E107" s="106"/>
      <c r="F107" s="106"/>
      <c r="G107" s="106"/>
      <c r="H107" s="106"/>
      <c r="I107" s="106"/>
      <c r="J107" s="106"/>
      <c r="K107" s="106"/>
      <c r="L107" s="106"/>
      <c r="M107" s="106"/>
      <c r="N107" s="101"/>
      <c r="O107" s="101"/>
      <c r="P107" s="101"/>
      <c r="Q107" s="101"/>
      <c r="R107" s="101"/>
      <c r="S107" s="101"/>
      <c r="T107" s="101"/>
      <c r="U107" s="101"/>
      <c r="V107" s="101"/>
      <c r="AC107" s="101"/>
      <c r="AD107" s="101"/>
      <c r="AE107" s="101"/>
      <c r="AF107" s="101"/>
      <c r="AG107" s="101"/>
      <c r="AH107" s="101"/>
      <c r="AI107" s="101"/>
      <c r="AJ107" s="101"/>
    </row>
    <row r="108" spans="4:36" x14ac:dyDescent="0.35">
      <c r="D108" s="106"/>
      <c r="E108" s="106"/>
      <c r="F108" s="106"/>
      <c r="G108" s="106"/>
      <c r="H108" s="106"/>
      <c r="I108" s="106"/>
      <c r="J108" s="106"/>
      <c r="K108" s="106"/>
      <c r="L108" s="106"/>
      <c r="M108" s="106"/>
      <c r="N108" s="101"/>
      <c r="O108" s="101"/>
      <c r="P108" s="101"/>
      <c r="Q108" s="101"/>
      <c r="R108" s="101"/>
      <c r="S108" s="101"/>
      <c r="T108" s="101"/>
      <c r="U108" s="101"/>
      <c r="V108" s="101"/>
      <c r="AC108" s="101"/>
      <c r="AD108" s="101"/>
      <c r="AE108" s="101"/>
      <c r="AF108" s="101"/>
      <c r="AG108" s="101"/>
      <c r="AH108" s="101"/>
      <c r="AI108" s="101"/>
      <c r="AJ108" s="101"/>
    </row>
    <row r="109" spans="4:36" x14ac:dyDescent="0.35">
      <c r="D109" s="106"/>
      <c r="E109" s="106"/>
      <c r="F109" s="106"/>
      <c r="G109" s="106"/>
      <c r="H109" s="106"/>
      <c r="I109" s="106"/>
      <c r="J109" s="106"/>
      <c r="K109" s="106"/>
      <c r="L109" s="106"/>
      <c r="M109" s="106"/>
      <c r="N109" s="101"/>
      <c r="O109" s="101"/>
      <c r="P109" s="101"/>
      <c r="Q109" s="101"/>
      <c r="R109" s="101"/>
      <c r="S109" s="101"/>
      <c r="T109" s="101"/>
      <c r="U109" s="101"/>
      <c r="V109" s="101"/>
      <c r="AC109" s="101"/>
      <c r="AD109" s="101"/>
      <c r="AE109" s="101"/>
      <c r="AF109" s="101"/>
      <c r="AG109" s="101"/>
      <c r="AH109" s="101"/>
      <c r="AI109" s="101"/>
      <c r="AJ109" s="101"/>
    </row>
    <row r="110" spans="4:36" x14ac:dyDescent="0.35">
      <c r="D110" s="106"/>
      <c r="E110" s="106"/>
      <c r="F110" s="106"/>
      <c r="G110" s="106"/>
      <c r="H110" s="106"/>
      <c r="I110" s="106"/>
      <c r="J110" s="106"/>
      <c r="K110" s="106"/>
      <c r="L110" s="106"/>
      <c r="M110" s="106"/>
      <c r="N110" s="101"/>
      <c r="O110" s="101"/>
      <c r="P110" s="101"/>
      <c r="Q110" s="101"/>
      <c r="R110" s="101"/>
      <c r="S110" s="101"/>
      <c r="T110" s="101"/>
      <c r="U110" s="101"/>
      <c r="V110" s="101"/>
      <c r="AC110" s="101"/>
      <c r="AD110" s="101"/>
      <c r="AE110" s="101"/>
      <c r="AF110" s="101"/>
      <c r="AG110" s="101"/>
      <c r="AH110" s="101"/>
      <c r="AI110" s="101"/>
      <c r="AJ110" s="101"/>
    </row>
    <row r="111" spans="4:36" x14ac:dyDescent="0.35">
      <c r="D111" s="106"/>
      <c r="E111" s="106"/>
      <c r="F111" s="106"/>
      <c r="G111" s="106"/>
      <c r="H111" s="106"/>
      <c r="I111" s="106"/>
      <c r="J111" s="106"/>
      <c r="K111" s="106"/>
      <c r="L111" s="106"/>
      <c r="M111" s="106"/>
      <c r="N111" s="101"/>
      <c r="O111" s="101"/>
      <c r="P111" s="101"/>
      <c r="Q111" s="101"/>
      <c r="R111" s="101"/>
      <c r="S111" s="101"/>
      <c r="T111" s="101"/>
      <c r="U111" s="101"/>
      <c r="V111" s="101"/>
      <c r="AC111" s="101"/>
      <c r="AD111" s="101"/>
      <c r="AE111" s="101"/>
      <c r="AF111" s="101"/>
      <c r="AG111" s="101"/>
      <c r="AH111" s="101"/>
      <c r="AI111" s="101"/>
      <c r="AJ111" s="101"/>
    </row>
    <row r="112" spans="4:36" x14ac:dyDescent="0.35">
      <c r="D112" s="106"/>
      <c r="E112" s="106"/>
      <c r="F112" s="106"/>
      <c r="G112" s="106"/>
      <c r="H112" s="106"/>
      <c r="I112" s="106"/>
      <c r="J112" s="106"/>
      <c r="K112" s="106"/>
      <c r="L112" s="106"/>
      <c r="M112" s="106"/>
      <c r="N112" s="101"/>
      <c r="O112" s="101"/>
      <c r="P112" s="101"/>
      <c r="Q112" s="101"/>
      <c r="R112" s="101"/>
      <c r="S112" s="101"/>
      <c r="T112" s="101"/>
      <c r="U112" s="101"/>
      <c r="V112" s="101"/>
      <c r="AC112" s="101"/>
      <c r="AD112" s="101"/>
      <c r="AE112" s="101"/>
      <c r="AF112" s="101"/>
      <c r="AG112" s="101"/>
      <c r="AH112" s="101"/>
      <c r="AI112" s="101"/>
      <c r="AJ112" s="101"/>
    </row>
    <row r="113" spans="4:36" x14ac:dyDescent="0.35">
      <c r="D113" s="106"/>
      <c r="E113" s="106"/>
      <c r="F113" s="106"/>
      <c r="G113" s="106"/>
      <c r="H113" s="106"/>
      <c r="I113" s="106"/>
      <c r="J113" s="106"/>
      <c r="K113" s="106"/>
      <c r="L113" s="106"/>
      <c r="M113" s="106"/>
      <c r="N113" s="101"/>
      <c r="O113" s="101"/>
      <c r="P113" s="101"/>
      <c r="Q113" s="101"/>
      <c r="R113" s="101"/>
      <c r="S113" s="101"/>
      <c r="T113" s="101"/>
      <c r="U113" s="101"/>
      <c r="V113" s="101"/>
      <c r="AC113" s="101"/>
      <c r="AD113" s="101"/>
      <c r="AE113" s="101"/>
      <c r="AF113" s="101"/>
      <c r="AG113" s="101"/>
      <c r="AH113" s="101"/>
      <c r="AI113" s="101"/>
      <c r="AJ113" s="101"/>
    </row>
    <row r="114" spans="4:36" x14ac:dyDescent="0.35">
      <c r="D114" s="106"/>
      <c r="E114" s="106"/>
      <c r="F114" s="106"/>
      <c r="G114" s="106"/>
      <c r="H114" s="106"/>
      <c r="I114" s="106"/>
      <c r="J114" s="106"/>
      <c r="K114" s="106"/>
      <c r="L114" s="106"/>
      <c r="M114" s="106"/>
      <c r="N114" s="101"/>
      <c r="O114" s="101"/>
      <c r="P114" s="101"/>
      <c r="Q114" s="101"/>
      <c r="R114" s="101"/>
      <c r="S114" s="101"/>
      <c r="T114" s="101"/>
      <c r="U114" s="101"/>
      <c r="V114" s="101"/>
      <c r="AC114" s="101"/>
      <c r="AD114" s="101"/>
      <c r="AE114" s="101"/>
      <c r="AF114" s="101"/>
      <c r="AG114" s="101"/>
      <c r="AH114" s="101"/>
      <c r="AI114" s="101"/>
      <c r="AJ114" s="101"/>
    </row>
    <row r="115" spans="4:36" x14ac:dyDescent="0.35">
      <c r="D115" s="106"/>
      <c r="E115" s="106"/>
      <c r="F115" s="106"/>
      <c r="G115" s="106"/>
      <c r="H115" s="106"/>
      <c r="I115" s="106"/>
      <c r="J115" s="106"/>
      <c r="K115" s="106"/>
      <c r="L115" s="106"/>
      <c r="M115" s="106"/>
      <c r="N115" s="101"/>
      <c r="O115" s="101"/>
      <c r="P115" s="101"/>
      <c r="Q115" s="101"/>
      <c r="R115" s="101"/>
      <c r="S115" s="101"/>
      <c r="T115" s="101"/>
      <c r="U115" s="101"/>
      <c r="V115" s="101"/>
      <c r="AC115" s="101"/>
      <c r="AD115" s="101"/>
      <c r="AE115" s="101"/>
      <c r="AF115" s="101"/>
      <c r="AG115" s="101"/>
      <c r="AH115" s="101"/>
      <c r="AI115" s="101"/>
      <c r="AJ115" s="101"/>
    </row>
    <row r="116" spans="4:36" x14ac:dyDescent="0.35">
      <c r="D116" s="106"/>
      <c r="E116" s="106"/>
      <c r="F116" s="106"/>
      <c r="G116" s="106"/>
      <c r="H116" s="106"/>
      <c r="I116" s="106"/>
      <c r="J116" s="106"/>
      <c r="K116" s="106"/>
      <c r="L116" s="106"/>
      <c r="M116" s="106"/>
      <c r="N116" s="101"/>
      <c r="O116" s="101"/>
      <c r="P116" s="101"/>
      <c r="Q116" s="101"/>
      <c r="R116" s="101"/>
      <c r="S116" s="101"/>
      <c r="T116" s="101"/>
      <c r="U116" s="101"/>
      <c r="V116" s="101"/>
      <c r="AC116" s="101"/>
      <c r="AD116" s="101"/>
      <c r="AE116" s="101"/>
      <c r="AF116" s="101"/>
      <c r="AG116" s="101"/>
      <c r="AH116" s="101"/>
      <c r="AI116" s="101"/>
      <c r="AJ116" s="101"/>
    </row>
    <row r="117" spans="4:36" x14ac:dyDescent="0.35">
      <c r="D117" s="106"/>
      <c r="E117" s="106"/>
      <c r="F117" s="106"/>
      <c r="G117" s="106"/>
      <c r="H117" s="106"/>
      <c r="I117" s="106"/>
      <c r="J117" s="106"/>
      <c r="K117" s="106"/>
      <c r="L117" s="106"/>
      <c r="M117" s="106"/>
      <c r="N117" s="101"/>
      <c r="O117" s="101"/>
      <c r="P117" s="101"/>
      <c r="Q117" s="101"/>
      <c r="R117" s="101"/>
      <c r="S117" s="101"/>
      <c r="T117" s="101"/>
      <c r="U117" s="101"/>
      <c r="V117" s="101"/>
      <c r="AC117" s="101"/>
      <c r="AD117" s="101"/>
      <c r="AE117" s="101"/>
      <c r="AF117" s="101"/>
      <c r="AG117" s="101"/>
      <c r="AH117" s="101"/>
      <c r="AI117" s="101"/>
      <c r="AJ117" s="101"/>
    </row>
    <row r="118" spans="4:36" x14ac:dyDescent="0.35">
      <c r="D118" s="106"/>
      <c r="E118" s="106"/>
      <c r="F118" s="106"/>
      <c r="G118" s="106"/>
      <c r="H118" s="106"/>
      <c r="I118" s="106"/>
      <c r="J118" s="106"/>
      <c r="K118" s="106"/>
      <c r="L118" s="106"/>
      <c r="M118" s="106"/>
      <c r="N118" s="101"/>
      <c r="O118" s="101"/>
      <c r="P118" s="101"/>
      <c r="Q118" s="101"/>
      <c r="R118" s="101"/>
      <c r="S118" s="101"/>
      <c r="T118" s="101"/>
      <c r="U118" s="101"/>
      <c r="V118" s="101"/>
      <c r="AC118" s="101"/>
      <c r="AD118" s="101"/>
      <c r="AE118" s="101"/>
      <c r="AF118" s="101"/>
      <c r="AG118" s="101"/>
      <c r="AH118" s="101"/>
      <c r="AI118" s="101"/>
      <c r="AJ118" s="101"/>
    </row>
    <row r="119" spans="4:36" x14ac:dyDescent="0.35">
      <c r="D119" s="106"/>
      <c r="E119" s="106"/>
      <c r="F119" s="106"/>
      <c r="G119" s="106"/>
      <c r="H119" s="106"/>
      <c r="I119" s="106"/>
      <c r="J119" s="106"/>
      <c r="K119" s="106"/>
      <c r="L119" s="106"/>
      <c r="M119" s="106"/>
      <c r="N119" s="101"/>
      <c r="O119" s="101"/>
      <c r="P119" s="101"/>
      <c r="Q119" s="101"/>
      <c r="R119" s="101"/>
      <c r="S119" s="101"/>
      <c r="T119" s="101"/>
      <c r="U119" s="101"/>
      <c r="V119" s="101"/>
      <c r="AC119" s="101"/>
      <c r="AD119" s="101"/>
      <c r="AE119" s="101"/>
      <c r="AF119" s="101"/>
      <c r="AG119" s="101"/>
      <c r="AH119" s="101"/>
      <c r="AI119" s="101"/>
      <c r="AJ119" s="101"/>
    </row>
    <row r="120" spans="4:36" x14ac:dyDescent="0.35">
      <c r="D120" s="106"/>
      <c r="E120" s="106"/>
      <c r="F120" s="106"/>
      <c r="G120" s="106"/>
      <c r="H120" s="106"/>
      <c r="I120" s="106"/>
      <c r="J120" s="106"/>
      <c r="K120" s="106"/>
      <c r="L120" s="106"/>
      <c r="M120" s="106"/>
      <c r="N120" s="101"/>
      <c r="O120" s="101"/>
      <c r="P120" s="101"/>
      <c r="Q120" s="101"/>
      <c r="R120" s="101"/>
      <c r="S120" s="101"/>
      <c r="T120" s="101"/>
      <c r="U120" s="101"/>
      <c r="V120" s="101"/>
      <c r="AC120" s="101"/>
      <c r="AD120" s="101"/>
      <c r="AE120" s="101"/>
      <c r="AF120" s="101"/>
      <c r="AG120" s="101"/>
      <c r="AH120" s="101"/>
      <c r="AI120" s="101"/>
      <c r="AJ120" s="101"/>
    </row>
    <row r="121" spans="4:36" x14ac:dyDescent="0.35">
      <c r="D121" s="106"/>
      <c r="E121" s="106"/>
      <c r="F121" s="106"/>
      <c r="G121" s="106"/>
      <c r="H121" s="106"/>
      <c r="I121" s="106"/>
      <c r="J121" s="106"/>
      <c r="K121" s="106"/>
      <c r="L121" s="106"/>
      <c r="M121" s="106"/>
      <c r="N121" s="101"/>
      <c r="O121" s="101"/>
      <c r="P121" s="101"/>
      <c r="Q121" s="101"/>
      <c r="R121" s="101"/>
      <c r="S121" s="101"/>
      <c r="T121" s="101"/>
      <c r="U121" s="101"/>
      <c r="V121" s="101"/>
      <c r="AC121" s="101"/>
      <c r="AD121" s="101"/>
      <c r="AE121" s="101"/>
      <c r="AF121" s="101"/>
      <c r="AG121" s="101"/>
      <c r="AH121" s="101"/>
      <c r="AI121" s="101"/>
      <c r="AJ121" s="101"/>
    </row>
    <row r="122" spans="4:36" x14ac:dyDescent="0.35">
      <c r="D122" s="106"/>
      <c r="E122" s="106"/>
      <c r="F122" s="106"/>
      <c r="G122" s="106"/>
      <c r="H122" s="106"/>
      <c r="I122" s="106"/>
      <c r="J122" s="106"/>
      <c r="K122" s="106"/>
      <c r="L122" s="106"/>
      <c r="M122" s="106"/>
      <c r="N122" s="101"/>
      <c r="O122" s="101"/>
      <c r="P122" s="101"/>
      <c r="Q122" s="101"/>
      <c r="R122" s="101"/>
      <c r="S122" s="101"/>
      <c r="T122" s="101"/>
      <c r="U122" s="101"/>
      <c r="V122" s="101"/>
      <c r="AC122" s="101"/>
      <c r="AD122" s="101"/>
      <c r="AE122" s="101"/>
      <c r="AF122" s="101"/>
      <c r="AG122" s="101"/>
      <c r="AH122" s="101"/>
      <c r="AI122" s="101"/>
      <c r="AJ122" s="101"/>
    </row>
    <row r="123" spans="4:36" x14ac:dyDescent="0.35">
      <c r="D123" s="106"/>
      <c r="E123" s="106"/>
      <c r="F123" s="106"/>
      <c r="G123" s="106"/>
      <c r="H123" s="106"/>
      <c r="I123" s="106"/>
      <c r="J123" s="106"/>
      <c r="K123" s="106"/>
      <c r="L123" s="106"/>
      <c r="M123" s="106"/>
      <c r="N123" s="101"/>
      <c r="O123" s="101"/>
      <c r="P123" s="101"/>
      <c r="Q123" s="101"/>
      <c r="R123" s="101"/>
      <c r="S123" s="101"/>
      <c r="T123" s="101"/>
      <c r="U123" s="101"/>
      <c r="V123" s="101"/>
      <c r="AC123" s="101"/>
      <c r="AD123" s="101"/>
      <c r="AE123" s="101"/>
      <c r="AF123" s="101"/>
      <c r="AG123" s="101"/>
      <c r="AH123" s="101"/>
      <c r="AI123" s="101"/>
      <c r="AJ123" s="101"/>
    </row>
    <row r="124" spans="4:36" x14ac:dyDescent="0.35">
      <c r="D124" s="106"/>
      <c r="E124" s="106"/>
      <c r="F124" s="106"/>
      <c r="G124" s="106"/>
      <c r="H124" s="106"/>
      <c r="I124" s="106"/>
      <c r="J124" s="106"/>
      <c r="K124" s="106"/>
      <c r="L124" s="106"/>
      <c r="M124" s="106"/>
      <c r="N124" s="101"/>
      <c r="O124" s="101"/>
      <c r="P124" s="101"/>
      <c r="Q124" s="101"/>
      <c r="R124" s="101"/>
      <c r="S124" s="101"/>
      <c r="T124" s="101"/>
      <c r="U124" s="101"/>
      <c r="V124" s="101"/>
      <c r="AC124" s="101"/>
      <c r="AD124" s="101"/>
      <c r="AE124" s="101"/>
      <c r="AF124" s="101"/>
      <c r="AG124" s="101"/>
      <c r="AH124" s="101"/>
      <c r="AI124" s="101"/>
      <c r="AJ124" s="101"/>
    </row>
    <row r="125" spans="4:36" x14ac:dyDescent="0.35">
      <c r="D125" s="106"/>
      <c r="E125" s="106"/>
      <c r="F125" s="106"/>
      <c r="G125" s="106"/>
      <c r="H125" s="106"/>
      <c r="I125" s="106"/>
      <c r="J125" s="106"/>
      <c r="K125" s="106"/>
      <c r="L125" s="106"/>
      <c r="M125" s="106"/>
      <c r="N125" s="101"/>
      <c r="O125" s="101"/>
      <c r="P125" s="101"/>
      <c r="Q125" s="101"/>
      <c r="R125" s="101"/>
      <c r="S125" s="101"/>
      <c r="T125" s="101"/>
      <c r="U125" s="101"/>
      <c r="V125" s="101"/>
      <c r="AC125" s="101"/>
      <c r="AD125" s="101"/>
      <c r="AE125" s="101"/>
      <c r="AF125" s="101"/>
      <c r="AG125" s="101"/>
      <c r="AH125" s="101"/>
      <c r="AI125" s="101"/>
      <c r="AJ125" s="101"/>
    </row>
    <row r="126" spans="4:36" x14ac:dyDescent="0.35">
      <c r="D126" s="106"/>
      <c r="E126" s="106"/>
      <c r="F126" s="106"/>
      <c r="G126" s="106"/>
      <c r="H126" s="106"/>
      <c r="I126" s="106"/>
      <c r="J126" s="106"/>
      <c r="K126" s="106"/>
      <c r="L126" s="106"/>
      <c r="M126" s="106"/>
      <c r="N126" s="101"/>
      <c r="O126" s="101"/>
      <c r="P126" s="101"/>
      <c r="Q126" s="101"/>
      <c r="R126" s="101"/>
      <c r="S126" s="101"/>
      <c r="T126" s="101"/>
      <c r="U126" s="101"/>
      <c r="V126" s="101"/>
      <c r="AC126" s="101"/>
      <c r="AD126" s="101"/>
      <c r="AE126" s="101"/>
      <c r="AF126" s="101"/>
      <c r="AG126" s="101"/>
      <c r="AH126" s="101"/>
      <c r="AI126" s="101"/>
      <c r="AJ126" s="101"/>
    </row>
    <row r="127" spans="4:36" x14ac:dyDescent="0.35">
      <c r="D127" s="106"/>
      <c r="E127" s="106"/>
      <c r="F127" s="106"/>
      <c r="G127" s="106"/>
      <c r="H127" s="106"/>
      <c r="I127" s="106"/>
      <c r="J127" s="106"/>
      <c r="K127" s="106"/>
      <c r="L127" s="106"/>
      <c r="M127" s="106"/>
      <c r="N127" s="101"/>
      <c r="O127" s="101"/>
      <c r="P127" s="101"/>
      <c r="Q127" s="101"/>
      <c r="R127" s="101"/>
      <c r="S127" s="101"/>
      <c r="T127" s="101"/>
      <c r="U127" s="101"/>
      <c r="V127" s="101"/>
      <c r="AC127" s="101"/>
      <c r="AD127" s="101"/>
      <c r="AE127" s="101"/>
      <c r="AF127" s="101"/>
      <c r="AG127" s="101"/>
      <c r="AH127" s="101"/>
      <c r="AI127" s="101"/>
      <c r="AJ127" s="101"/>
    </row>
    <row r="128" spans="4:36" x14ac:dyDescent="0.35">
      <c r="D128" s="106"/>
      <c r="E128" s="106"/>
      <c r="F128" s="106"/>
      <c r="G128" s="106"/>
      <c r="H128" s="106"/>
      <c r="I128" s="106"/>
      <c r="J128" s="106"/>
      <c r="K128" s="106"/>
      <c r="L128" s="106"/>
      <c r="M128" s="106"/>
      <c r="N128" s="101"/>
      <c r="O128" s="101"/>
      <c r="P128" s="101"/>
      <c r="Q128" s="101"/>
      <c r="R128" s="101"/>
      <c r="S128" s="101"/>
      <c r="T128" s="101"/>
      <c r="U128" s="101"/>
      <c r="V128" s="101"/>
      <c r="AC128" s="101"/>
      <c r="AD128" s="101"/>
      <c r="AE128" s="101"/>
      <c r="AF128" s="101"/>
      <c r="AG128" s="101"/>
      <c r="AH128" s="101"/>
      <c r="AI128" s="101"/>
      <c r="AJ128" s="101"/>
    </row>
    <row r="129" spans="4:36" x14ac:dyDescent="0.35">
      <c r="D129" s="106"/>
      <c r="E129" s="106"/>
      <c r="F129" s="106"/>
      <c r="G129" s="106"/>
      <c r="H129" s="106"/>
      <c r="I129" s="106"/>
      <c r="J129" s="106"/>
      <c r="K129" s="106"/>
      <c r="L129" s="106"/>
      <c r="M129" s="106"/>
      <c r="N129" s="101"/>
      <c r="O129" s="101"/>
      <c r="P129" s="101"/>
      <c r="Q129" s="101"/>
      <c r="R129" s="101"/>
      <c r="S129" s="101"/>
      <c r="T129" s="101"/>
      <c r="U129" s="101"/>
      <c r="V129" s="101"/>
      <c r="AC129" s="101"/>
      <c r="AD129" s="101"/>
      <c r="AE129" s="101"/>
      <c r="AF129" s="101"/>
      <c r="AG129" s="101"/>
      <c r="AH129" s="101"/>
      <c r="AI129" s="101"/>
      <c r="AJ129" s="101"/>
    </row>
    <row r="130" spans="4:36" x14ac:dyDescent="0.35">
      <c r="D130" s="106"/>
      <c r="E130" s="106"/>
      <c r="F130" s="106"/>
      <c r="G130" s="106"/>
      <c r="H130" s="106"/>
      <c r="I130" s="106"/>
      <c r="J130" s="106"/>
      <c r="K130" s="106"/>
      <c r="L130" s="106"/>
      <c r="M130" s="106"/>
      <c r="N130" s="101"/>
      <c r="O130" s="101"/>
      <c r="P130" s="101"/>
      <c r="Q130" s="101"/>
      <c r="R130" s="101"/>
      <c r="S130" s="101"/>
      <c r="T130" s="101"/>
      <c r="U130" s="101"/>
      <c r="V130" s="101"/>
      <c r="AC130" s="101"/>
      <c r="AD130" s="101"/>
      <c r="AE130" s="101"/>
      <c r="AF130" s="101"/>
      <c r="AG130" s="101"/>
      <c r="AH130" s="101"/>
      <c r="AI130" s="101"/>
      <c r="AJ130" s="101"/>
    </row>
    <row r="131" spans="4:36" x14ac:dyDescent="0.35">
      <c r="D131" s="106"/>
      <c r="E131" s="106"/>
      <c r="F131" s="106"/>
      <c r="G131" s="106"/>
      <c r="H131" s="106"/>
      <c r="I131" s="106"/>
      <c r="J131" s="106"/>
      <c r="K131" s="106"/>
      <c r="L131" s="106"/>
      <c r="M131" s="106"/>
      <c r="N131" s="101"/>
      <c r="O131" s="101"/>
      <c r="P131" s="101"/>
      <c r="Q131" s="101"/>
      <c r="R131" s="101"/>
      <c r="S131" s="101"/>
      <c r="T131" s="101"/>
      <c r="U131" s="101"/>
      <c r="V131" s="101"/>
      <c r="AC131" s="101"/>
      <c r="AD131" s="101"/>
      <c r="AE131" s="101"/>
      <c r="AF131" s="101"/>
      <c r="AG131" s="101"/>
      <c r="AH131" s="101"/>
      <c r="AI131" s="101"/>
      <c r="AJ131" s="101"/>
    </row>
    <row r="132" spans="4:36" x14ac:dyDescent="0.35">
      <c r="D132" s="106"/>
      <c r="E132" s="106"/>
      <c r="F132" s="106"/>
      <c r="G132" s="106"/>
      <c r="H132" s="106"/>
      <c r="I132" s="106"/>
      <c r="J132" s="106"/>
      <c r="K132" s="106"/>
      <c r="L132" s="106"/>
      <c r="M132" s="106"/>
      <c r="N132" s="101"/>
      <c r="O132" s="101"/>
      <c r="P132" s="101"/>
      <c r="Q132" s="101"/>
      <c r="R132" s="101"/>
      <c r="S132" s="101"/>
      <c r="T132" s="101"/>
      <c r="U132" s="101"/>
      <c r="V132" s="101"/>
      <c r="AC132" s="101"/>
      <c r="AD132" s="101"/>
      <c r="AE132" s="101"/>
      <c r="AF132" s="101"/>
      <c r="AG132" s="101"/>
      <c r="AH132" s="101"/>
      <c r="AI132" s="101"/>
      <c r="AJ132" s="101"/>
    </row>
    <row r="133" spans="4:36" x14ac:dyDescent="0.35">
      <c r="D133" s="106"/>
      <c r="E133" s="106"/>
      <c r="F133" s="106"/>
      <c r="G133" s="106"/>
      <c r="H133" s="106"/>
      <c r="I133" s="106"/>
      <c r="J133" s="106"/>
      <c r="K133" s="106"/>
      <c r="L133" s="106"/>
      <c r="M133" s="106"/>
      <c r="N133" s="101"/>
      <c r="O133" s="101"/>
      <c r="P133" s="101"/>
      <c r="Q133" s="101"/>
      <c r="R133" s="101"/>
      <c r="S133" s="101"/>
      <c r="T133" s="101"/>
      <c r="U133" s="101"/>
      <c r="V133" s="101"/>
      <c r="AC133" s="101"/>
      <c r="AD133" s="101"/>
      <c r="AE133" s="101"/>
      <c r="AF133" s="101"/>
      <c r="AG133" s="101"/>
      <c r="AH133" s="101"/>
      <c r="AI133" s="101"/>
      <c r="AJ133" s="101"/>
    </row>
    <row r="134" spans="4:36" x14ac:dyDescent="0.35">
      <c r="D134" s="106"/>
      <c r="E134" s="106"/>
      <c r="F134" s="106"/>
      <c r="G134" s="106"/>
      <c r="H134" s="106"/>
      <c r="I134" s="106"/>
      <c r="J134" s="106"/>
      <c r="K134" s="106"/>
      <c r="L134" s="106"/>
      <c r="M134" s="106"/>
      <c r="N134" s="101"/>
      <c r="O134" s="101"/>
      <c r="P134" s="101"/>
      <c r="Q134" s="101"/>
      <c r="R134" s="101"/>
      <c r="S134" s="101"/>
      <c r="T134" s="101"/>
      <c r="U134" s="101"/>
      <c r="V134" s="101"/>
      <c r="AC134" s="101"/>
      <c r="AD134" s="101"/>
      <c r="AE134" s="101"/>
      <c r="AF134" s="101"/>
      <c r="AG134" s="101"/>
      <c r="AH134" s="101"/>
      <c r="AI134" s="101"/>
      <c r="AJ134" s="101"/>
    </row>
    <row r="135" spans="4:36" x14ac:dyDescent="0.35">
      <c r="D135" s="106"/>
      <c r="E135" s="106"/>
      <c r="F135" s="106"/>
      <c r="G135" s="106"/>
      <c r="H135" s="106"/>
      <c r="I135" s="106"/>
      <c r="J135" s="106"/>
      <c r="K135" s="106"/>
      <c r="L135" s="106"/>
      <c r="M135" s="106"/>
      <c r="N135" s="101"/>
      <c r="O135" s="101"/>
      <c r="P135" s="101"/>
      <c r="Q135" s="101"/>
      <c r="R135" s="101"/>
      <c r="S135" s="101"/>
      <c r="T135" s="101"/>
      <c r="U135" s="101"/>
      <c r="V135" s="101"/>
      <c r="AC135" s="101"/>
      <c r="AD135" s="101"/>
      <c r="AE135" s="101"/>
      <c r="AF135" s="101"/>
      <c r="AG135" s="101"/>
      <c r="AH135" s="101"/>
      <c r="AI135" s="101"/>
      <c r="AJ135" s="101"/>
    </row>
  </sheetData>
  <mergeCells count="6">
    <mergeCell ref="Z2:AB2"/>
    <mergeCell ref="S1:T1"/>
    <mergeCell ref="R2:R4"/>
    <mergeCell ref="R5:R7"/>
    <mergeCell ref="R8:R10"/>
    <mergeCell ref="X2:Y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DCF2-E779-4734-8C1E-9ED51CC7C109}">
  <dimension ref="A2:AX86"/>
  <sheetViews>
    <sheetView zoomScale="70" zoomScaleNormal="70" workbookViewId="0">
      <selection activeCell="F12" sqref="F12"/>
    </sheetView>
  </sheetViews>
  <sheetFormatPr baseColWidth="10" defaultColWidth="11.453125" defaultRowHeight="14.5" x14ac:dyDescent="0.35"/>
  <cols>
    <col min="1" max="1" width="21.81640625" style="91" customWidth="1"/>
    <col min="2" max="2" width="32.453125" style="94" customWidth="1"/>
    <col min="3" max="4" width="16.7265625" style="91" customWidth="1"/>
    <col min="5" max="5" width="15.81640625" style="91" customWidth="1"/>
    <col min="6" max="48" width="11.453125" style="91"/>
    <col min="49" max="49" width="11.453125" style="3"/>
    <col min="50" max="16384" width="11.453125" style="91"/>
  </cols>
  <sheetData>
    <row r="2" spans="1:49" ht="40.5" customHeight="1" x14ac:dyDescent="0.35">
      <c r="A2" s="336" t="s">
        <v>446</v>
      </c>
      <c r="B2" s="93" t="s">
        <v>459</v>
      </c>
      <c r="C2" s="91" t="s">
        <v>472</v>
      </c>
      <c r="D2" s="91" t="s">
        <v>479</v>
      </c>
      <c r="E2" s="91">
        <v>15</v>
      </c>
      <c r="F2" s="91">
        <v>0</v>
      </c>
    </row>
    <row r="3" spans="1:49" ht="39" x14ac:dyDescent="0.35">
      <c r="A3" s="336"/>
      <c r="B3" s="93" t="s">
        <v>460</v>
      </c>
      <c r="C3" s="91" t="s">
        <v>473</v>
      </c>
      <c r="D3" s="91" t="s">
        <v>480</v>
      </c>
      <c r="E3" s="91">
        <v>15</v>
      </c>
      <c r="F3" s="91">
        <v>0</v>
      </c>
    </row>
    <row r="4" spans="1:49" ht="52" x14ac:dyDescent="0.35">
      <c r="A4" s="92" t="s">
        <v>447</v>
      </c>
      <c r="B4" s="93" t="s">
        <v>461</v>
      </c>
      <c r="C4" s="91" t="s">
        <v>474</v>
      </c>
      <c r="D4" s="91" t="s">
        <v>481</v>
      </c>
      <c r="E4" s="91">
        <v>15</v>
      </c>
      <c r="F4" s="91">
        <v>0</v>
      </c>
    </row>
    <row r="5" spans="1:49" ht="52" x14ac:dyDescent="0.35">
      <c r="A5" s="92" t="s">
        <v>482</v>
      </c>
      <c r="B5" s="93" t="s">
        <v>462</v>
      </c>
      <c r="C5" s="91" t="s">
        <v>475</v>
      </c>
      <c r="D5" s="91" t="s">
        <v>483</v>
      </c>
      <c r="E5" s="91" t="s">
        <v>484</v>
      </c>
      <c r="F5" s="91">
        <v>15</v>
      </c>
      <c r="G5" s="91">
        <v>10</v>
      </c>
      <c r="H5" s="91">
        <v>0</v>
      </c>
    </row>
    <row r="6" spans="1:49" ht="52" x14ac:dyDescent="0.35">
      <c r="A6" s="92" t="s">
        <v>449</v>
      </c>
      <c r="B6" s="93" t="s">
        <v>463</v>
      </c>
      <c r="C6" s="91" t="s">
        <v>476</v>
      </c>
      <c r="D6" s="91" t="s">
        <v>485</v>
      </c>
      <c r="E6" s="91">
        <v>15</v>
      </c>
      <c r="F6" s="91">
        <v>0</v>
      </c>
    </row>
    <row r="7" spans="1:49" ht="55.5" x14ac:dyDescent="0.35">
      <c r="A7" s="92" t="s">
        <v>450</v>
      </c>
      <c r="B7" s="93" t="s">
        <v>464</v>
      </c>
      <c r="C7" s="91" t="s">
        <v>477</v>
      </c>
      <c r="D7" s="91" t="s">
        <v>486</v>
      </c>
      <c r="E7" s="91">
        <v>15</v>
      </c>
      <c r="F7" s="91">
        <v>0</v>
      </c>
    </row>
    <row r="8" spans="1:49" ht="55.5" x14ac:dyDescent="0.35">
      <c r="A8" s="92" t="s">
        <v>487</v>
      </c>
      <c r="B8" s="93" t="s">
        <v>465</v>
      </c>
      <c r="C8" s="91" t="s">
        <v>478</v>
      </c>
      <c r="D8" s="91" t="s">
        <v>488</v>
      </c>
      <c r="E8" s="91" t="s">
        <v>489</v>
      </c>
      <c r="F8" s="91">
        <v>10</v>
      </c>
      <c r="G8" s="91">
        <v>5</v>
      </c>
      <c r="H8" s="91">
        <v>0</v>
      </c>
    </row>
    <row r="9" spans="1:49" ht="58" x14ac:dyDescent="0.35">
      <c r="O9" s="166"/>
      <c r="P9" s="166"/>
      <c r="Q9" s="166"/>
      <c r="R9" s="166"/>
      <c r="T9" s="169"/>
      <c r="U9" s="169"/>
      <c r="V9" s="169"/>
      <c r="W9" s="169"/>
      <c r="X9" s="169"/>
      <c r="Y9" s="169"/>
      <c r="Z9" s="169"/>
      <c r="AA9" s="169"/>
      <c r="AB9" s="169"/>
      <c r="AC9" s="169"/>
      <c r="AD9" s="169"/>
      <c r="AE9" s="169"/>
      <c r="AF9" s="169"/>
      <c r="AG9" s="169"/>
      <c r="AH9" s="169"/>
      <c r="AI9" s="169"/>
      <c r="AJ9" s="169"/>
      <c r="AK9" s="169"/>
      <c r="AL9" s="169"/>
      <c r="AR9" s="91" t="s">
        <v>1056</v>
      </c>
    </row>
    <row r="10" spans="1:49" ht="58" x14ac:dyDescent="0.35">
      <c r="O10" s="166"/>
      <c r="P10" s="166"/>
      <c r="Q10" s="166"/>
      <c r="R10" s="166"/>
      <c r="T10" s="169"/>
      <c r="U10" s="169"/>
      <c r="V10" s="169"/>
      <c r="W10" s="169"/>
      <c r="X10" s="169"/>
      <c r="Y10" s="169"/>
      <c r="Z10" s="169"/>
      <c r="AA10" s="169"/>
      <c r="AB10" s="169"/>
      <c r="AC10" s="169"/>
      <c r="AD10" s="169"/>
      <c r="AE10" s="169"/>
      <c r="AF10" s="169"/>
      <c r="AG10" s="169"/>
      <c r="AH10" s="169"/>
      <c r="AI10" s="169"/>
      <c r="AJ10" s="169"/>
      <c r="AK10" s="169"/>
      <c r="AL10" s="169"/>
      <c r="AR10" s="91" t="s">
        <v>1056</v>
      </c>
    </row>
    <row r="11" spans="1:49" ht="76" customHeight="1" x14ac:dyDescent="0.35">
      <c r="O11" s="166"/>
      <c r="P11" s="166"/>
      <c r="Q11" s="166"/>
      <c r="R11" s="166"/>
      <c r="T11" s="169"/>
      <c r="U11" s="169"/>
      <c r="V11" s="169"/>
      <c r="W11" s="169"/>
      <c r="X11" s="169"/>
      <c r="Y11" s="169"/>
      <c r="Z11" s="169"/>
      <c r="AA11" s="169"/>
      <c r="AB11" s="169"/>
      <c r="AC11" s="169"/>
      <c r="AD11" s="169"/>
      <c r="AE11" s="169"/>
      <c r="AF11" s="169"/>
      <c r="AG11" s="169"/>
      <c r="AH11" s="169"/>
      <c r="AI11" s="169"/>
      <c r="AJ11" s="169"/>
      <c r="AK11" s="169"/>
      <c r="AL11" s="169"/>
      <c r="AR11" s="91" t="s">
        <v>1056</v>
      </c>
    </row>
    <row r="12" spans="1:49" ht="116" x14ac:dyDescent="0.35">
      <c r="O12" s="166"/>
      <c r="P12" s="166"/>
      <c r="Q12" s="166"/>
      <c r="R12" s="166"/>
      <c r="T12" s="169"/>
      <c r="U12" s="169"/>
      <c r="V12" s="169"/>
      <c r="W12" s="169"/>
      <c r="X12" s="169"/>
      <c r="Y12" s="169"/>
      <c r="Z12" s="169"/>
      <c r="AA12" s="169"/>
      <c r="AB12" s="169"/>
      <c r="AC12" s="169"/>
      <c r="AD12" s="169"/>
      <c r="AE12" s="169"/>
      <c r="AF12" s="169"/>
      <c r="AG12" s="169"/>
      <c r="AH12" s="169"/>
      <c r="AI12" s="169"/>
      <c r="AJ12" s="169"/>
      <c r="AK12" s="169"/>
      <c r="AL12" s="169"/>
      <c r="AR12" s="91" t="s">
        <v>1057</v>
      </c>
    </row>
    <row r="13" spans="1:49" ht="43.5" x14ac:dyDescent="0.35">
      <c r="O13" s="166"/>
      <c r="P13" s="166"/>
      <c r="Q13" s="166"/>
      <c r="R13" s="166"/>
      <c r="T13" s="169"/>
      <c r="U13" s="169"/>
      <c r="V13" s="169"/>
      <c r="W13" s="169"/>
      <c r="X13" s="169"/>
      <c r="Y13" s="169"/>
      <c r="Z13" s="169"/>
      <c r="AA13" s="169"/>
      <c r="AB13" s="169"/>
      <c r="AC13" s="169"/>
      <c r="AD13" s="169"/>
      <c r="AE13" s="169"/>
      <c r="AF13" s="169"/>
      <c r="AG13" s="169"/>
      <c r="AH13" s="169"/>
      <c r="AI13" s="169"/>
      <c r="AJ13" s="169"/>
      <c r="AK13" s="169"/>
      <c r="AL13" s="169"/>
      <c r="AR13" s="91" t="s">
        <v>1058</v>
      </c>
    </row>
    <row r="14" spans="1:49" ht="116" x14ac:dyDescent="0.35">
      <c r="O14" s="166"/>
      <c r="P14" s="166"/>
      <c r="Q14" s="166"/>
      <c r="R14" s="166"/>
      <c r="T14" s="169"/>
      <c r="U14" s="169"/>
      <c r="V14" s="169"/>
      <c r="W14" s="169"/>
      <c r="X14" s="169"/>
      <c r="Y14" s="169"/>
      <c r="Z14" s="169"/>
      <c r="AA14" s="169"/>
      <c r="AB14" s="169"/>
      <c r="AC14" s="169"/>
      <c r="AD14" s="169"/>
      <c r="AE14" s="169"/>
      <c r="AF14" s="169"/>
      <c r="AG14" s="169"/>
      <c r="AH14" s="169"/>
      <c r="AI14" s="169"/>
      <c r="AJ14" s="169"/>
      <c r="AK14" s="169"/>
      <c r="AL14" s="169"/>
      <c r="AR14" s="91" t="s">
        <v>1057</v>
      </c>
    </row>
    <row r="15" spans="1:49" ht="116" x14ac:dyDescent="0.35">
      <c r="O15" s="166"/>
      <c r="P15" s="166"/>
      <c r="Q15" s="166"/>
      <c r="R15" s="167"/>
      <c r="T15" s="169"/>
      <c r="U15" s="169"/>
      <c r="V15" s="169"/>
      <c r="W15" s="169"/>
      <c r="X15" s="169"/>
      <c r="Y15" s="169"/>
      <c r="Z15" s="169"/>
      <c r="AA15" s="169"/>
      <c r="AB15" s="169"/>
      <c r="AC15" s="169"/>
      <c r="AD15" s="169"/>
      <c r="AE15" s="169"/>
      <c r="AF15" s="169"/>
      <c r="AG15" s="169"/>
      <c r="AH15" s="169"/>
      <c r="AI15" s="169"/>
      <c r="AJ15" s="169"/>
      <c r="AK15" s="169"/>
      <c r="AL15" s="169"/>
      <c r="AR15" s="91" t="s">
        <v>1059</v>
      </c>
      <c r="AW15" s="3" t="s">
        <v>1126</v>
      </c>
    </row>
    <row r="16" spans="1:49" ht="87" x14ac:dyDescent="0.35">
      <c r="O16" s="166"/>
      <c r="P16" s="166"/>
      <c r="Q16" s="166"/>
      <c r="R16" s="167"/>
      <c r="T16" s="169"/>
      <c r="U16" s="169"/>
      <c r="V16" s="169"/>
      <c r="W16" s="169"/>
      <c r="X16" s="169"/>
      <c r="Y16" s="169"/>
      <c r="Z16" s="169"/>
      <c r="AA16" s="169"/>
      <c r="AB16" s="169"/>
      <c r="AC16" s="169"/>
      <c r="AD16" s="169"/>
      <c r="AE16" s="169"/>
      <c r="AF16" s="169"/>
      <c r="AG16" s="169"/>
      <c r="AH16" s="169"/>
      <c r="AI16" s="169"/>
      <c r="AJ16" s="169"/>
      <c r="AK16" s="169"/>
      <c r="AL16" s="169"/>
      <c r="AR16" s="91" t="s">
        <v>1060</v>
      </c>
      <c r="AW16" s="3" t="s">
        <v>1125</v>
      </c>
    </row>
    <row r="17" spans="15:49" ht="217.5" x14ac:dyDescent="0.35">
      <c r="O17" s="166"/>
      <c r="P17" s="166"/>
      <c r="Q17" s="166"/>
      <c r="R17" s="167"/>
      <c r="T17" s="169"/>
      <c r="U17" s="169"/>
      <c r="V17" s="169"/>
      <c r="W17" s="169"/>
      <c r="X17" s="169"/>
      <c r="Y17" s="169"/>
      <c r="Z17" s="169"/>
      <c r="AA17" s="169"/>
      <c r="AB17" s="169"/>
      <c r="AC17" s="169"/>
      <c r="AD17" s="169"/>
      <c r="AE17" s="169"/>
      <c r="AF17" s="169"/>
      <c r="AG17" s="169"/>
      <c r="AH17" s="169"/>
      <c r="AI17" s="169"/>
      <c r="AJ17" s="169"/>
      <c r="AK17" s="169"/>
      <c r="AL17" s="169"/>
      <c r="AW17" s="3" t="s">
        <v>1124</v>
      </c>
    </row>
    <row r="18" spans="15:49" ht="72.5" x14ac:dyDescent="0.35">
      <c r="O18" s="166"/>
      <c r="P18" s="166"/>
      <c r="Q18" s="166"/>
      <c r="R18" s="167"/>
      <c r="T18" s="169"/>
      <c r="U18" s="169"/>
      <c r="V18" s="169"/>
      <c r="W18" s="169"/>
      <c r="X18" s="169"/>
      <c r="Y18" s="169"/>
      <c r="Z18" s="169"/>
      <c r="AA18" s="169"/>
      <c r="AB18" s="169"/>
      <c r="AC18" s="169"/>
      <c r="AD18" s="169"/>
      <c r="AE18" s="169"/>
      <c r="AF18" s="169"/>
      <c r="AG18" s="169"/>
      <c r="AH18" s="169"/>
      <c r="AI18" s="169"/>
      <c r="AJ18" s="169"/>
      <c r="AK18" s="169"/>
      <c r="AL18" s="169"/>
      <c r="AW18" s="3" t="s">
        <v>1123</v>
      </c>
    </row>
    <row r="19" spans="15:49" ht="264" customHeight="1" x14ac:dyDescent="0.35">
      <c r="O19" s="166"/>
      <c r="P19" s="166"/>
      <c r="Q19" s="166"/>
      <c r="R19" s="167"/>
      <c r="T19" s="169"/>
      <c r="U19" s="169"/>
      <c r="V19" s="169"/>
      <c r="W19" s="169"/>
      <c r="X19" s="169"/>
      <c r="Y19" s="169"/>
      <c r="Z19" s="169"/>
      <c r="AA19" s="169"/>
      <c r="AB19" s="169"/>
      <c r="AC19" s="169"/>
      <c r="AD19" s="169"/>
      <c r="AE19" s="169"/>
      <c r="AF19" s="169"/>
      <c r="AG19" s="169"/>
      <c r="AH19" s="169"/>
      <c r="AI19" s="169"/>
      <c r="AJ19" s="169"/>
      <c r="AK19" s="169"/>
      <c r="AL19" s="169"/>
      <c r="AW19" s="3" t="s">
        <v>1122</v>
      </c>
    </row>
    <row r="20" spans="15:49" ht="43.5" x14ac:dyDescent="0.35">
      <c r="O20" s="166"/>
      <c r="P20" s="166"/>
      <c r="Q20" s="166"/>
      <c r="R20" s="166"/>
      <c r="T20" s="169"/>
      <c r="U20" s="169"/>
      <c r="V20" s="169"/>
      <c r="W20" s="169"/>
      <c r="X20" s="169"/>
      <c r="Y20" s="169"/>
      <c r="Z20" s="169"/>
      <c r="AA20" s="169"/>
      <c r="AB20" s="169"/>
      <c r="AC20" s="169"/>
      <c r="AD20" s="169"/>
      <c r="AE20" s="169"/>
      <c r="AF20" s="169"/>
      <c r="AG20" s="169"/>
      <c r="AH20" s="169"/>
      <c r="AI20" s="169"/>
      <c r="AJ20" s="169"/>
      <c r="AK20" s="169"/>
      <c r="AL20" s="169"/>
      <c r="AW20" s="3" t="s">
        <v>1121</v>
      </c>
    </row>
    <row r="21" spans="15:49" ht="43.5" x14ac:dyDescent="0.35">
      <c r="O21" s="166"/>
      <c r="P21" s="166"/>
      <c r="Q21" s="166"/>
      <c r="R21" s="166"/>
      <c r="T21" s="169"/>
      <c r="U21" s="169"/>
      <c r="V21" s="169"/>
      <c r="W21" s="169"/>
      <c r="X21" s="169"/>
      <c r="Y21" s="169"/>
      <c r="Z21" s="169"/>
      <c r="AA21" s="169"/>
      <c r="AB21" s="169"/>
      <c r="AC21" s="169"/>
      <c r="AD21" s="169"/>
      <c r="AE21" s="169"/>
      <c r="AF21" s="169"/>
      <c r="AG21" s="169"/>
      <c r="AH21" s="169"/>
      <c r="AI21" s="169"/>
      <c r="AJ21" s="169"/>
      <c r="AK21" s="169"/>
      <c r="AL21" s="169"/>
      <c r="AW21" s="3" t="s">
        <v>1121</v>
      </c>
    </row>
    <row r="22" spans="15:49" ht="87" x14ac:dyDescent="0.35">
      <c r="O22" s="166"/>
      <c r="P22" s="166"/>
      <c r="Q22" s="166"/>
      <c r="R22" s="166"/>
      <c r="T22" s="169"/>
      <c r="U22" s="169"/>
      <c r="V22" s="169"/>
      <c r="W22" s="169"/>
      <c r="X22" s="169"/>
      <c r="Y22" s="169"/>
      <c r="Z22" s="169"/>
      <c r="AA22" s="169"/>
      <c r="AB22" s="169"/>
      <c r="AC22" s="169"/>
      <c r="AD22" s="169"/>
      <c r="AE22" s="169"/>
      <c r="AF22" s="169"/>
      <c r="AG22" s="169"/>
      <c r="AH22" s="169"/>
      <c r="AI22" s="169"/>
      <c r="AJ22" s="169"/>
      <c r="AK22" s="169"/>
      <c r="AL22" s="169"/>
      <c r="AR22" s="91" t="s">
        <v>1061</v>
      </c>
      <c r="AW22" s="3" t="s">
        <v>1120</v>
      </c>
    </row>
    <row r="23" spans="15:49" ht="174" x14ac:dyDescent="0.35">
      <c r="O23" s="166"/>
      <c r="P23" s="166"/>
      <c r="Q23" s="166"/>
      <c r="R23" s="166"/>
      <c r="T23" s="169"/>
      <c r="U23" s="169"/>
      <c r="V23" s="169"/>
      <c r="W23" s="169"/>
      <c r="X23" s="169"/>
      <c r="Y23" s="169"/>
      <c r="Z23" s="169"/>
      <c r="AA23" s="169"/>
      <c r="AB23" s="169"/>
      <c r="AC23" s="169"/>
      <c r="AD23" s="169"/>
      <c r="AE23" s="169"/>
      <c r="AF23" s="169"/>
      <c r="AG23" s="169"/>
      <c r="AH23" s="169"/>
      <c r="AI23" s="169"/>
      <c r="AJ23" s="169"/>
      <c r="AK23" s="169"/>
      <c r="AL23" s="169"/>
      <c r="AW23" s="3" t="s">
        <v>1116</v>
      </c>
    </row>
    <row r="24" spans="15:49" ht="174" x14ac:dyDescent="0.35">
      <c r="O24" s="166"/>
      <c r="P24" s="166"/>
      <c r="Q24" s="166"/>
      <c r="R24" s="166"/>
      <c r="T24" s="169"/>
      <c r="U24" s="169"/>
      <c r="V24" s="169"/>
      <c r="W24" s="169"/>
      <c r="X24" s="169"/>
      <c r="Y24" s="169"/>
      <c r="Z24" s="169"/>
      <c r="AA24" s="169"/>
      <c r="AB24" s="169"/>
      <c r="AC24" s="169"/>
      <c r="AD24" s="169"/>
      <c r="AE24" s="169"/>
      <c r="AF24" s="169"/>
      <c r="AG24" s="169"/>
      <c r="AH24" s="169"/>
      <c r="AI24" s="169"/>
      <c r="AJ24" s="169"/>
      <c r="AK24" s="169"/>
      <c r="AL24" s="169"/>
      <c r="AW24" s="3" t="s">
        <v>1116</v>
      </c>
    </row>
    <row r="25" spans="15:49" ht="125.5" customHeight="1" x14ac:dyDescent="0.35">
      <c r="O25" s="166"/>
      <c r="P25" s="166"/>
      <c r="Q25" s="166"/>
      <c r="R25" s="166"/>
      <c r="T25" s="169"/>
      <c r="U25" s="169"/>
      <c r="V25" s="169"/>
      <c r="W25" s="169"/>
      <c r="X25" s="169"/>
      <c r="Y25" s="169"/>
      <c r="Z25" s="169"/>
      <c r="AA25" s="169"/>
      <c r="AB25" s="169"/>
      <c r="AC25" s="169"/>
      <c r="AD25" s="169"/>
      <c r="AE25" s="169"/>
      <c r="AF25" s="169"/>
      <c r="AG25" s="169"/>
      <c r="AH25" s="169"/>
      <c r="AI25" s="169"/>
      <c r="AJ25" s="169"/>
      <c r="AK25" s="169"/>
      <c r="AL25" s="169"/>
      <c r="AW25" s="3" t="s">
        <v>1119</v>
      </c>
    </row>
    <row r="26" spans="15:49" ht="159.5" x14ac:dyDescent="0.35">
      <c r="O26" s="166"/>
      <c r="P26" s="166"/>
      <c r="Q26" s="166"/>
      <c r="R26" s="166" t="s">
        <v>1010</v>
      </c>
      <c r="T26" s="169"/>
      <c r="U26" s="169"/>
      <c r="V26" s="169"/>
      <c r="W26" s="169"/>
      <c r="X26" s="169"/>
      <c r="Y26" s="169"/>
      <c r="Z26" s="169"/>
      <c r="AA26" s="169"/>
      <c r="AB26" s="169"/>
      <c r="AC26" s="169"/>
      <c r="AD26" s="169"/>
      <c r="AE26" s="169"/>
      <c r="AF26" s="169"/>
      <c r="AG26" s="169"/>
      <c r="AH26" s="169"/>
      <c r="AI26" s="169"/>
      <c r="AJ26" s="169"/>
      <c r="AK26" s="169"/>
      <c r="AL26" s="169"/>
      <c r="AR26" s="91" t="s">
        <v>1062</v>
      </c>
    </row>
    <row r="27" spans="15:49" ht="117.5" x14ac:dyDescent="0.35">
      <c r="O27" s="166"/>
      <c r="P27" s="166"/>
      <c r="Q27" s="166"/>
      <c r="R27" s="166" t="s">
        <v>1011</v>
      </c>
      <c r="T27" s="169"/>
      <c r="U27" s="169"/>
      <c r="V27" s="169"/>
      <c r="W27" s="169"/>
      <c r="X27" s="169"/>
      <c r="Y27" s="169"/>
      <c r="Z27" s="169"/>
      <c r="AA27" s="169"/>
      <c r="AB27" s="169"/>
      <c r="AC27" s="169"/>
      <c r="AD27" s="169"/>
      <c r="AE27" s="169"/>
      <c r="AF27" s="169"/>
      <c r="AG27" s="169"/>
      <c r="AH27" s="169"/>
      <c r="AI27" s="169"/>
      <c r="AJ27" s="169"/>
      <c r="AK27" s="169"/>
      <c r="AL27" s="169"/>
      <c r="AR27" s="91" t="s">
        <v>1063</v>
      </c>
    </row>
    <row r="28" spans="15:49" ht="130.5" x14ac:dyDescent="0.35">
      <c r="O28" s="166"/>
      <c r="P28" s="166"/>
      <c r="Q28" s="166"/>
      <c r="R28" s="166"/>
      <c r="T28" s="169"/>
      <c r="U28" s="169"/>
      <c r="V28" s="169"/>
      <c r="W28" s="169"/>
      <c r="X28" s="169"/>
      <c r="Y28" s="169"/>
      <c r="Z28" s="169"/>
      <c r="AA28" s="169"/>
      <c r="AB28" s="169"/>
      <c r="AC28" s="169"/>
      <c r="AD28" s="169"/>
      <c r="AE28" s="169"/>
      <c r="AF28" s="169"/>
      <c r="AG28" s="169"/>
      <c r="AH28" s="169"/>
      <c r="AI28" s="169"/>
      <c r="AJ28" s="169"/>
      <c r="AK28" s="169"/>
      <c r="AL28" s="169"/>
      <c r="AR28" s="91" t="s">
        <v>1064</v>
      </c>
    </row>
    <row r="29" spans="15:49" ht="203" x14ac:dyDescent="0.35">
      <c r="O29" s="166"/>
      <c r="P29" s="166"/>
      <c r="Q29" s="166"/>
      <c r="R29" s="166"/>
      <c r="T29" s="169"/>
      <c r="U29" s="169"/>
      <c r="V29" s="169"/>
      <c r="W29" s="169"/>
      <c r="X29" s="169"/>
      <c r="Y29" s="169"/>
      <c r="Z29" s="169"/>
      <c r="AA29" s="169"/>
      <c r="AB29" s="169"/>
      <c r="AC29" s="169"/>
      <c r="AD29" s="169"/>
      <c r="AE29" s="169"/>
      <c r="AF29" s="169"/>
      <c r="AG29" s="169"/>
      <c r="AH29" s="169"/>
      <c r="AI29" s="169"/>
      <c r="AJ29" s="169"/>
      <c r="AK29" s="169"/>
      <c r="AL29" s="169"/>
      <c r="AR29" s="91" t="s">
        <v>1065</v>
      </c>
    </row>
    <row r="30" spans="15:49" ht="159.5" x14ac:dyDescent="0.35">
      <c r="O30" s="166"/>
      <c r="P30" s="166"/>
      <c r="Q30" s="166"/>
      <c r="R30" s="166" t="s">
        <v>1012</v>
      </c>
      <c r="T30" s="169"/>
      <c r="U30" s="169"/>
      <c r="V30" s="169"/>
      <c r="W30" s="169"/>
      <c r="X30" s="169"/>
      <c r="Y30" s="169"/>
      <c r="Z30" s="169"/>
      <c r="AA30" s="169"/>
      <c r="AB30" s="169"/>
      <c r="AC30" s="169"/>
      <c r="AD30" s="169"/>
      <c r="AE30" s="169"/>
      <c r="AF30" s="169"/>
      <c r="AG30" s="169"/>
      <c r="AH30" s="169"/>
      <c r="AI30" s="169"/>
      <c r="AJ30" s="169"/>
      <c r="AK30" s="169"/>
      <c r="AL30" s="169"/>
      <c r="AR30" s="91" t="s">
        <v>1066</v>
      </c>
    </row>
    <row r="31" spans="15:49" ht="58" x14ac:dyDescent="0.35">
      <c r="O31" s="166"/>
      <c r="P31" s="166"/>
      <c r="Q31" s="166"/>
      <c r="R31" s="166"/>
      <c r="T31" s="169"/>
      <c r="U31" s="169"/>
      <c r="V31" s="169"/>
      <c r="W31" s="169"/>
      <c r="X31" s="169"/>
      <c r="Y31" s="169"/>
      <c r="Z31" s="169"/>
      <c r="AA31" s="169"/>
      <c r="AB31" s="169"/>
      <c r="AC31" s="169"/>
      <c r="AD31" s="169"/>
      <c r="AE31" s="169"/>
      <c r="AF31" s="169"/>
      <c r="AG31" s="169"/>
      <c r="AH31" s="169"/>
      <c r="AI31" s="169"/>
      <c r="AJ31" s="169"/>
      <c r="AK31" s="169"/>
      <c r="AL31" s="169"/>
      <c r="AR31" s="91" t="s">
        <v>1067</v>
      </c>
    </row>
    <row r="32" spans="15:49" ht="174" x14ac:dyDescent="0.35">
      <c r="O32" s="166"/>
      <c r="P32" s="166"/>
      <c r="Q32" s="166"/>
      <c r="R32" s="166"/>
      <c r="T32" s="169"/>
      <c r="U32" s="169"/>
      <c r="V32" s="169"/>
      <c r="W32" s="169"/>
      <c r="X32" s="169"/>
      <c r="Y32" s="169"/>
      <c r="Z32" s="169"/>
      <c r="AA32" s="169"/>
      <c r="AB32" s="169"/>
      <c r="AC32" s="169"/>
      <c r="AD32" s="169"/>
      <c r="AE32" s="169"/>
      <c r="AF32" s="169"/>
      <c r="AG32" s="169"/>
      <c r="AH32" s="169"/>
      <c r="AI32" s="169"/>
      <c r="AJ32" s="169"/>
      <c r="AK32" s="169"/>
      <c r="AL32" s="169"/>
      <c r="AW32" s="3" t="s">
        <v>1118</v>
      </c>
    </row>
    <row r="33" spans="15:49" ht="247.5" x14ac:dyDescent="0.35">
      <c r="O33" s="166"/>
      <c r="P33" s="166"/>
      <c r="Q33" s="166"/>
      <c r="R33" s="166" t="s">
        <v>1013</v>
      </c>
      <c r="T33" s="169"/>
      <c r="U33" s="169"/>
      <c r="V33" s="169"/>
      <c r="W33" s="169"/>
      <c r="X33" s="169"/>
      <c r="Y33" s="169"/>
      <c r="Z33" s="169"/>
      <c r="AA33" s="169"/>
      <c r="AB33" s="169"/>
      <c r="AC33" s="169"/>
      <c r="AD33" s="169"/>
      <c r="AE33" s="169"/>
      <c r="AF33" s="169"/>
      <c r="AG33" s="169"/>
      <c r="AH33" s="169"/>
      <c r="AI33" s="169"/>
      <c r="AJ33" s="169"/>
      <c r="AK33" s="169"/>
      <c r="AL33" s="169"/>
      <c r="AR33" s="91" t="s">
        <v>1062</v>
      </c>
    </row>
    <row r="34" spans="15:49" ht="182.5" x14ac:dyDescent="0.35">
      <c r="O34" s="166"/>
      <c r="P34" s="166"/>
      <c r="Q34" s="166"/>
      <c r="R34" s="166" t="s">
        <v>1014</v>
      </c>
      <c r="T34" s="169"/>
      <c r="U34" s="169"/>
      <c r="V34" s="169"/>
      <c r="W34" s="169"/>
      <c r="X34" s="169"/>
      <c r="Y34" s="169"/>
      <c r="Z34" s="169"/>
      <c r="AA34" s="169"/>
      <c r="AB34" s="169"/>
      <c r="AC34" s="169"/>
      <c r="AD34" s="169"/>
      <c r="AE34" s="169"/>
      <c r="AF34" s="169"/>
      <c r="AG34" s="169"/>
      <c r="AH34" s="169"/>
      <c r="AI34" s="169"/>
      <c r="AJ34" s="169"/>
      <c r="AK34" s="169"/>
      <c r="AL34" s="169"/>
      <c r="AR34" s="91" t="s">
        <v>1068</v>
      </c>
    </row>
    <row r="35" spans="15:49" ht="377.5" x14ac:dyDescent="0.35">
      <c r="O35" s="166"/>
      <c r="P35" s="166"/>
      <c r="Q35" s="166"/>
      <c r="R35" s="166" t="s">
        <v>1015</v>
      </c>
      <c r="T35" s="169"/>
      <c r="U35" s="169"/>
      <c r="V35" s="169"/>
      <c r="W35" s="169"/>
      <c r="X35" s="169"/>
      <c r="Y35" s="169"/>
      <c r="Z35" s="169"/>
      <c r="AA35" s="169"/>
      <c r="AB35" s="169"/>
      <c r="AC35" s="169"/>
      <c r="AD35" s="169"/>
      <c r="AE35" s="169"/>
      <c r="AF35" s="169"/>
      <c r="AG35" s="169"/>
      <c r="AH35" s="169"/>
      <c r="AI35" s="169"/>
      <c r="AJ35" s="169"/>
      <c r="AK35" s="169"/>
      <c r="AL35" s="169"/>
      <c r="AR35" s="91" t="s">
        <v>1069</v>
      </c>
      <c r="AW35" s="3" t="s">
        <v>1117</v>
      </c>
    </row>
    <row r="36" spans="15:49" ht="174" x14ac:dyDescent="0.35">
      <c r="O36" s="166"/>
      <c r="P36" s="166"/>
      <c r="Q36" s="166"/>
      <c r="R36" s="166"/>
      <c r="T36" s="169"/>
      <c r="U36" s="169"/>
      <c r="V36" s="169"/>
      <c r="W36" s="169"/>
      <c r="X36" s="169"/>
      <c r="Y36" s="169"/>
      <c r="Z36" s="169"/>
      <c r="AA36" s="169"/>
      <c r="AB36" s="169"/>
      <c r="AC36" s="169"/>
      <c r="AD36" s="169"/>
      <c r="AE36" s="169"/>
      <c r="AF36" s="169"/>
      <c r="AG36" s="169"/>
      <c r="AH36" s="169"/>
      <c r="AI36" s="169"/>
      <c r="AJ36" s="169"/>
      <c r="AK36" s="169"/>
      <c r="AL36" s="169"/>
      <c r="AW36" s="3" t="s">
        <v>1116</v>
      </c>
    </row>
    <row r="37" spans="15:49" ht="232" x14ac:dyDescent="0.35">
      <c r="O37" s="166"/>
      <c r="P37" s="166"/>
      <c r="Q37" s="166"/>
      <c r="R37" s="166"/>
      <c r="T37" s="169"/>
      <c r="U37" s="169"/>
      <c r="V37" s="169"/>
      <c r="W37" s="169"/>
      <c r="X37" s="169"/>
      <c r="Y37" s="169"/>
      <c r="Z37" s="169"/>
      <c r="AA37" s="169"/>
      <c r="AB37" s="169"/>
      <c r="AC37" s="169"/>
      <c r="AD37" s="169"/>
      <c r="AE37" s="169"/>
      <c r="AF37" s="169"/>
      <c r="AG37" s="169"/>
      <c r="AH37" s="169"/>
      <c r="AI37" s="169"/>
      <c r="AJ37" s="169"/>
      <c r="AK37" s="169"/>
      <c r="AL37" s="169"/>
      <c r="AR37" s="91" t="s">
        <v>1070</v>
      </c>
    </row>
    <row r="38" spans="15:49" ht="43.5" x14ac:dyDescent="0.35">
      <c r="O38" s="166"/>
      <c r="P38" s="166"/>
      <c r="Q38" s="166"/>
      <c r="R38" s="166"/>
      <c r="T38" s="169"/>
      <c r="U38" s="169"/>
      <c r="V38" s="169"/>
      <c r="W38" s="169"/>
      <c r="X38" s="169"/>
      <c r="Y38" s="169"/>
      <c r="Z38" s="169"/>
      <c r="AA38" s="169"/>
      <c r="AB38" s="169"/>
      <c r="AC38" s="169"/>
      <c r="AD38" s="169"/>
      <c r="AE38" s="169"/>
      <c r="AF38" s="169"/>
      <c r="AG38" s="169"/>
      <c r="AH38" s="169"/>
      <c r="AI38" s="169"/>
      <c r="AJ38" s="169"/>
      <c r="AK38" s="169"/>
      <c r="AL38" s="169"/>
      <c r="AR38" s="91" t="s">
        <v>1071</v>
      </c>
    </row>
    <row r="39" spans="15:49" ht="72.5" x14ac:dyDescent="0.35">
      <c r="O39" s="166"/>
      <c r="P39" s="166"/>
      <c r="Q39" s="166"/>
      <c r="R39" s="166"/>
      <c r="T39" s="169"/>
      <c r="U39" s="169"/>
      <c r="V39" s="169"/>
      <c r="W39" s="169"/>
      <c r="X39" s="169"/>
      <c r="Y39" s="169"/>
      <c r="Z39" s="169"/>
      <c r="AA39" s="169"/>
      <c r="AB39" s="169"/>
      <c r="AC39" s="169"/>
      <c r="AD39" s="169"/>
      <c r="AE39" s="169"/>
      <c r="AF39" s="169"/>
      <c r="AG39" s="169"/>
      <c r="AH39" s="169"/>
      <c r="AI39" s="169"/>
      <c r="AJ39" s="169"/>
      <c r="AK39" s="169"/>
      <c r="AL39" s="169"/>
      <c r="AR39" s="91" t="s">
        <v>1072</v>
      </c>
    </row>
    <row r="40" spans="15:49" x14ac:dyDescent="0.35">
      <c r="O40" s="166"/>
      <c r="P40" s="166"/>
      <c r="Q40" s="166"/>
      <c r="R40" s="166"/>
      <c r="T40" s="169"/>
      <c r="U40" s="169"/>
      <c r="V40" s="169"/>
      <c r="W40" s="169"/>
      <c r="X40" s="169"/>
      <c r="Y40" s="169"/>
      <c r="Z40" s="169"/>
      <c r="AA40" s="169"/>
      <c r="AB40" s="169"/>
      <c r="AC40" s="169"/>
      <c r="AD40" s="169"/>
      <c r="AE40" s="169"/>
      <c r="AF40" s="169"/>
      <c r="AG40" s="169"/>
      <c r="AH40" s="169"/>
      <c r="AI40" s="169"/>
      <c r="AJ40" s="169"/>
      <c r="AK40" s="169"/>
      <c r="AL40" s="169"/>
      <c r="AR40" s="91" t="s">
        <v>1073</v>
      </c>
    </row>
    <row r="41" spans="15:49" x14ac:dyDescent="0.35">
      <c r="O41" s="166"/>
      <c r="P41" s="166"/>
      <c r="Q41" s="166"/>
      <c r="R41" s="166"/>
      <c r="T41" s="169"/>
      <c r="U41" s="169"/>
      <c r="V41" s="169"/>
      <c r="W41" s="169"/>
      <c r="X41" s="169"/>
      <c r="Y41" s="169"/>
      <c r="Z41" s="169"/>
      <c r="AA41" s="169"/>
      <c r="AB41" s="169"/>
      <c r="AC41" s="169"/>
      <c r="AD41" s="169"/>
      <c r="AE41" s="169"/>
      <c r="AF41" s="169"/>
      <c r="AG41" s="169"/>
      <c r="AH41" s="169"/>
      <c r="AI41" s="169"/>
      <c r="AJ41" s="169"/>
      <c r="AK41" s="169"/>
      <c r="AL41" s="169"/>
    </row>
    <row r="42" spans="15:49" x14ac:dyDescent="0.35">
      <c r="O42" s="166"/>
      <c r="P42" s="166"/>
      <c r="Q42" s="166"/>
      <c r="R42" s="166"/>
      <c r="T42" s="169"/>
      <c r="U42" s="169"/>
      <c r="V42" s="169"/>
      <c r="W42" s="169"/>
      <c r="X42" s="169"/>
      <c r="Y42" s="169"/>
      <c r="Z42" s="169"/>
      <c r="AA42" s="169"/>
      <c r="AB42" s="169"/>
      <c r="AC42" s="169"/>
      <c r="AD42" s="169"/>
      <c r="AE42" s="169"/>
      <c r="AF42" s="169"/>
      <c r="AG42" s="169"/>
      <c r="AH42" s="169"/>
      <c r="AI42" s="169"/>
      <c r="AJ42" s="169"/>
      <c r="AK42" s="169"/>
      <c r="AL42" s="169"/>
    </row>
    <row r="43" spans="15:49" ht="29" x14ac:dyDescent="0.35">
      <c r="O43" s="166"/>
      <c r="P43" s="166"/>
      <c r="Q43" s="166"/>
      <c r="R43" s="166"/>
      <c r="T43" s="169"/>
      <c r="U43" s="169"/>
      <c r="V43" s="169"/>
      <c r="W43" s="169"/>
      <c r="X43" s="169"/>
      <c r="Y43" s="169"/>
      <c r="Z43" s="169"/>
      <c r="AA43" s="169"/>
      <c r="AB43" s="169"/>
      <c r="AC43" s="169"/>
      <c r="AD43" s="169"/>
      <c r="AE43" s="169"/>
      <c r="AF43" s="169"/>
      <c r="AG43" s="169"/>
      <c r="AH43" s="169"/>
      <c r="AI43" s="169"/>
      <c r="AJ43" s="169"/>
      <c r="AK43" s="169"/>
      <c r="AL43" s="169"/>
      <c r="AR43" s="91" t="s">
        <v>1074</v>
      </c>
    </row>
    <row r="44" spans="15:49" ht="117.5" x14ac:dyDescent="0.35">
      <c r="O44" s="166"/>
      <c r="P44" s="166"/>
      <c r="Q44" s="166"/>
      <c r="R44" s="166" t="s">
        <v>1016</v>
      </c>
      <c r="T44" s="169"/>
      <c r="U44" s="169"/>
      <c r="V44" s="169"/>
      <c r="W44" s="169"/>
      <c r="X44" s="169"/>
      <c r="Y44" s="169"/>
      <c r="Z44" s="169"/>
      <c r="AA44" s="169"/>
      <c r="AB44" s="169"/>
      <c r="AC44" s="169"/>
      <c r="AD44" s="169"/>
      <c r="AE44" s="169"/>
      <c r="AF44" s="169"/>
      <c r="AG44" s="169"/>
      <c r="AH44" s="169"/>
      <c r="AI44" s="169"/>
      <c r="AJ44" s="169"/>
      <c r="AK44" s="169"/>
      <c r="AL44" s="169"/>
      <c r="AR44" s="91" t="s">
        <v>1075</v>
      </c>
    </row>
    <row r="45" spans="15:49" ht="145" x14ac:dyDescent="0.35">
      <c r="O45" s="166"/>
      <c r="P45" s="166"/>
      <c r="Q45" s="166"/>
      <c r="R45" s="166"/>
      <c r="T45" s="169"/>
      <c r="U45" s="169"/>
      <c r="V45" s="169"/>
      <c r="W45" s="169"/>
      <c r="X45" s="169"/>
      <c r="Y45" s="169"/>
      <c r="Z45" s="169"/>
      <c r="AA45" s="169"/>
      <c r="AB45" s="169"/>
      <c r="AC45" s="169"/>
      <c r="AD45" s="169"/>
      <c r="AE45" s="169"/>
      <c r="AF45" s="169"/>
      <c r="AG45" s="169"/>
      <c r="AH45" s="169"/>
      <c r="AI45" s="169"/>
      <c r="AJ45" s="169"/>
      <c r="AK45" s="169"/>
      <c r="AL45" s="169"/>
      <c r="AR45" s="91" t="s">
        <v>1076</v>
      </c>
    </row>
    <row r="46" spans="15:49" ht="156.5" x14ac:dyDescent="0.35">
      <c r="O46" s="166"/>
      <c r="P46" s="166"/>
      <c r="Q46" s="166"/>
      <c r="R46" s="166" t="s">
        <v>1017</v>
      </c>
      <c r="T46" s="169"/>
      <c r="U46" s="169"/>
      <c r="V46" s="169"/>
      <c r="W46" s="169"/>
      <c r="X46" s="169"/>
      <c r="Y46" s="169"/>
      <c r="Z46" s="169"/>
      <c r="AA46" s="169"/>
      <c r="AB46" s="169"/>
      <c r="AC46" s="169"/>
      <c r="AD46" s="169"/>
      <c r="AE46" s="169"/>
      <c r="AF46" s="169"/>
      <c r="AG46" s="169"/>
      <c r="AH46" s="169"/>
      <c r="AI46" s="169"/>
      <c r="AJ46" s="169"/>
      <c r="AK46" s="169"/>
      <c r="AL46" s="169"/>
      <c r="AR46" s="91" t="s">
        <v>1077</v>
      </c>
    </row>
    <row r="47" spans="15:49" ht="91.5" x14ac:dyDescent="0.35">
      <c r="O47" s="166"/>
      <c r="P47" s="166"/>
      <c r="Q47" s="166"/>
      <c r="R47" s="166" t="s">
        <v>1018</v>
      </c>
      <c r="T47" s="169"/>
      <c r="U47" s="169"/>
      <c r="V47" s="169"/>
      <c r="W47" s="169"/>
      <c r="X47" s="169"/>
      <c r="Y47" s="169"/>
      <c r="Z47" s="169"/>
      <c r="AA47" s="169"/>
      <c r="AB47" s="169"/>
      <c r="AC47" s="169"/>
      <c r="AD47" s="169"/>
      <c r="AE47" s="169"/>
      <c r="AF47" s="169"/>
      <c r="AG47" s="169"/>
      <c r="AH47" s="169"/>
      <c r="AI47" s="169"/>
      <c r="AJ47" s="169"/>
      <c r="AK47" s="169"/>
      <c r="AL47" s="169"/>
      <c r="AR47" s="91" t="s">
        <v>1078</v>
      </c>
    </row>
    <row r="48" spans="15:49" ht="78.5" x14ac:dyDescent="0.35">
      <c r="O48" s="166"/>
      <c r="P48" s="166"/>
      <c r="Q48" s="166"/>
      <c r="R48" s="166" t="s">
        <v>1020</v>
      </c>
      <c r="T48" s="169"/>
      <c r="U48" s="169"/>
      <c r="V48" s="169"/>
      <c r="W48" s="169"/>
      <c r="X48" s="169"/>
      <c r="Y48" s="169"/>
      <c r="Z48" s="169"/>
      <c r="AA48" s="169"/>
      <c r="AB48" s="169"/>
      <c r="AC48" s="169"/>
      <c r="AD48" s="169"/>
      <c r="AE48" s="169"/>
      <c r="AF48" s="169"/>
      <c r="AG48" s="169"/>
      <c r="AH48" s="169"/>
      <c r="AI48" s="169"/>
      <c r="AJ48" s="169"/>
      <c r="AK48" s="169"/>
      <c r="AL48" s="169"/>
      <c r="AR48" s="91" t="s">
        <v>1079</v>
      </c>
    </row>
    <row r="49" spans="15:49" ht="143.5" x14ac:dyDescent="0.35">
      <c r="O49" s="166"/>
      <c r="P49" s="166"/>
      <c r="Q49" s="166"/>
      <c r="R49" s="166" t="s">
        <v>1019</v>
      </c>
      <c r="T49" s="169"/>
      <c r="U49" s="169"/>
      <c r="V49" s="169"/>
      <c r="W49" s="169"/>
      <c r="X49" s="169"/>
      <c r="Y49" s="169"/>
      <c r="Z49" s="169"/>
      <c r="AA49" s="169"/>
      <c r="AB49" s="169"/>
      <c r="AC49" s="169"/>
      <c r="AD49" s="169"/>
      <c r="AE49" s="169"/>
      <c r="AF49" s="169"/>
      <c r="AG49" s="169"/>
      <c r="AH49" s="169"/>
      <c r="AI49" s="169"/>
      <c r="AJ49" s="169"/>
      <c r="AK49" s="169"/>
      <c r="AL49" s="169"/>
      <c r="AR49" s="91" t="s">
        <v>1080</v>
      </c>
    </row>
    <row r="50" spans="15:49" ht="78.5" x14ac:dyDescent="0.35">
      <c r="O50" s="166"/>
      <c r="P50" s="166"/>
      <c r="Q50" s="166"/>
      <c r="R50" s="166" t="s">
        <v>1020</v>
      </c>
      <c r="T50" s="169"/>
      <c r="U50" s="169"/>
      <c r="V50" s="169"/>
      <c r="W50" s="169"/>
      <c r="X50" s="169"/>
      <c r="Y50" s="169"/>
      <c r="Z50" s="169"/>
      <c r="AA50" s="169"/>
      <c r="AB50" s="169"/>
      <c r="AC50" s="169"/>
      <c r="AD50" s="169"/>
      <c r="AE50" s="169"/>
      <c r="AF50" s="169"/>
      <c r="AG50" s="169"/>
      <c r="AH50" s="169"/>
      <c r="AI50" s="169"/>
      <c r="AJ50" s="169"/>
      <c r="AK50" s="169"/>
      <c r="AL50" s="169"/>
      <c r="AR50" s="91" t="s">
        <v>1081</v>
      </c>
    </row>
    <row r="51" spans="15:49" ht="104.5" x14ac:dyDescent="0.35">
      <c r="O51" s="166"/>
      <c r="P51" s="166"/>
      <c r="Q51" s="166"/>
      <c r="R51" s="166" t="s">
        <v>1021</v>
      </c>
      <c r="T51" s="169"/>
      <c r="U51" s="169"/>
      <c r="V51" s="169"/>
      <c r="W51" s="169"/>
      <c r="X51" s="169"/>
      <c r="Y51" s="169"/>
      <c r="Z51" s="169"/>
      <c r="AA51" s="169"/>
      <c r="AB51" s="169"/>
      <c r="AC51" s="169"/>
      <c r="AD51" s="169"/>
      <c r="AE51" s="169"/>
      <c r="AF51" s="169"/>
      <c r="AG51" s="169"/>
      <c r="AH51" s="169"/>
      <c r="AI51" s="169"/>
      <c r="AJ51" s="169"/>
      <c r="AK51" s="169"/>
      <c r="AL51" s="169"/>
      <c r="AR51" s="91" t="s">
        <v>1082</v>
      </c>
    </row>
    <row r="52" spans="15:49" ht="101.5" x14ac:dyDescent="0.35">
      <c r="O52" s="166"/>
      <c r="P52" s="166"/>
      <c r="Q52" s="166"/>
      <c r="R52" s="166" t="s">
        <v>1022</v>
      </c>
      <c r="T52" s="169"/>
      <c r="U52" s="169"/>
      <c r="V52" s="169"/>
      <c r="W52" s="169"/>
      <c r="X52" s="169"/>
      <c r="Y52" s="169"/>
      <c r="Z52" s="169"/>
      <c r="AA52" s="169"/>
      <c r="AB52" s="169"/>
      <c r="AC52" s="169"/>
      <c r="AD52" s="169"/>
      <c r="AE52" s="169"/>
      <c r="AF52" s="169"/>
      <c r="AG52" s="169"/>
      <c r="AH52" s="169"/>
      <c r="AI52" s="169"/>
      <c r="AJ52" s="169"/>
      <c r="AK52" s="169"/>
      <c r="AL52" s="169"/>
      <c r="AR52" s="91" t="s">
        <v>1082</v>
      </c>
    </row>
    <row r="53" spans="15:49" ht="78.5" x14ac:dyDescent="0.35">
      <c r="O53" s="166"/>
      <c r="P53" s="166"/>
      <c r="Q53" s="166"/>
      <c r="R53" s="166" t="s">
        <v>1020</v>
      </c>
      <c r="T53" s="169"/>
      <c r="U53" s="169"/>
      <c r="V53" s="169"/>
      <c r="W53" s="169"/>
      <c r="X53" s="169"/>
      <c r="Y53" s="169"/>
      <c r="Z53" s="169"/>
      <c r="AA53" s="169"/>
      <c r="AB53" s="169"/>
      <c r="AC53" s="169"/>
      <c r="AD53" s="169"/>
      <c r="AE53" s="169"/>
      <c r="AF53" s="169"/>
      <c r="AG53" s="169"/>
      <c r="AH53" s="169"/>
      <c r="AI53" s="169"/>
      <c r="AJ53" s="169"/>
      <c r="AK53" s="169"/>
      <c r="AL53" s="169"/>
      <c r="AR53" s="91" t="s">
        <v>1083</v>
      </c>
    </row>
    <row r="54" spans="15:49" ht="104.5" x14ac:dyDescent="0.35">
      <c r="O54" s="166"/>
      <c r="P54" s="166"/>
      <c r="Q54" s="166"/>
      <c r="R54" s="166" t="s">
        <v>1023</v>
      </c>
      <c r="T54" s="169"/>
      <c r="U54" s="169"/>
      <c r="V54" s="169"/>
      <c r="W54" s="169"/>
      <c r="X54" s="169"/>
      <c r="Y54" s="169"/>
      <c r="Z54" s="169"/>
      <c r="AA54" s="169"/>
      <c r="AB54" s="169"/>
      <c r="AC54" s="169"/>
      <c r="AD54" s="169"/>
      <c r="AE54" s="169"/>
      <c r="AF54" s="169"/>
      <c r="AG54" s="169"/>
      <c r="AH54" s="169"/>
      <c r="AI54" s="169"/>
      <c r="AJ54" s="169"/>
      <c r="AK54" s="169"/>
      <c r="AL54" s="169"/>
      <c r="AR54" s="91" t="s">
        <v>1084</v>
      </c>
    </row>
    <row r="55" spans="15:49" ht="104.5" x14ac:dyDescent="0.35">
      <c r="O55" s="166"/>
      <c r="P55" s="166"/>
      <c r="Q55" s="166"/>
      <c r="R55" s="166" t="s">
        <v>1024</v>
      </c>
      <c r="T55" s="169"/>
      <c r="U55" s="169"/>
      <c r="V55" s="169"/>
      <c r="W55" s="169"/>
      <c r="X55" s="169"/>
      <c r="Y55" s="169"/>
      <c r="Z55" s="169"/>
      <c r="AA55" s="169"/>
      <c r="AB55" s="169"/>
      <c r="AC55" s="169"/>
      <c r="AD55" s="169"/>
      <c r="AE55" s="169"/>
      <c r="AF55" s="169"/>
      <c r="AG55" s="169"/>
      <c r="AH55" s="169"/>
      <c r="AI55" s="169"/>
      <c r="AJ55" s="169"/>
      <c r="AK55" s="169"/>
      <c r="AL55" s="169"/>
      <c r="AR55" s="91" t="s">
        <v>1085</v>
      </c>
    </row>
    <row r="56" spans="15:49" ht="91.5" x14ac:dyDescent="0.35">
      <c r="O56" s="166"/>
      <c r="P56" s="166"/>
      <c r="Q56" s="166"/>
      <c r="R56" s="166" t="s">
        <v>1025</v>
      </c>
      <c r="T56" s="169"/>
      <c r="U56" s="169"/>
      <c r="V56" s="169"/>
      <c r="W56" s="169"/>
      <c r="X56" s="169"/>
      <c r="Y56" s="169"/>
      <c r="Z56" s="169"/>
      <c r="AA56" s="169"/>
      <c r="AB56" s="169"/>
      <c r="AC56" s="169"/>
      <c r="AD56" s="169"/>
      <c r="AE56" s="169"/>
      <c r="AF56" s="169"/>
      <c r="AG56" s="169"/>
      <c r="AH56" s="169"/>
      <c r="AI56" s="169"/>
      <c r="AJ56" s="169"/>
      <c r="AK56" s="169"/>
      <c r="AL56" s="169"/>
      <c r="AR56" s="91" t="s">
        <v>1086</v>
      </c>
    </row>
    <row r="57" spans="15:49" ht="104.5" x14ac:dyDescent="0.35">
      <c r="O57" s="166"/>
      <c r="P57" s="166"/>
      <c r="Q57" s="166"/>
      <c r="R57" s="166" t="s">
        <v>1026</v>
      </c>
      <c r="T57" s="169"/>
      <c r="U57" s="169"/>
      <c r="V57" s="169"/>
      <c r="W57" s="169"/>
      <c r="X57" s="169"/>
      <c r="Y57" s="169"/>
      <c r="Z57" s="169"/>
      <c r="AA57" s="169"/>
      <c r="AB57" s="169"/>
      <c r="AC57" s="169"/>
      <c r="AD57" s="169"/>
      <c r="AE57" s="169"/>
      <c r="AF57" s="169"/>
      <c r="AG57" s="169"/>
      <c r="AH57" s="169"/>
      <c r="AI57" s="169"/>
      <c r="AJ57" s="169"/>
      <c r="AK57" s="169"/>
      <c r="AL57" s="169"/>
      <c r="AR57" s="91" t="s">
        <v>1087</v>
      </c>
    </row>
    <row r="58" spans="15:49" ht="221.5" x14ac:dyDescent="0.35">
      <c r="O58" s="166"/>
      <c r="P58" s="166"/>
      <c r="Q58" s="166"/>
      <c r="R58" s="166" t="s">
        <v>1027</v>
      </c>
      <c r="T58" s="169"/>
      <c r="U58" s="169"/>
      <c r="V58" s="169"/>
      <c r="W58" s="169"/>
      <c r="X58" s="169"/>
      <c r="Y58" s="169"/>
      <c r="Z58" s="169"/>
      <c r="AA58" s="169"/>
      <c r="AB58" s="169"/>
      <c r="AC58" s="169"/>
      <c r="AD58" s="169"/>
      <c r="AE58" s="169"/>
      <c r="AF58" s="169"/>
      <c r="AG58" s="169"/>
      <c r="AH58" s="169"/>
      <c r="AI58" s="169"/>
      <c r="AJ58" s="169"/>
      <c r="AK58" s="169"/>
      <c r="AL58" s="169"/>
      <c r="AR58" s="91" t="s">
        <v>1088</v>
      </c>
    </row>
    <row r="59" spans="15:49" ht="247.5" x14ac:dyDescent="0.35">
      <c r="O59" s="166"/>
      <c r="P59" s="166"/>
      <c r="Q59" s="166"/>
      <c r="R59" s="166" t="s">
        <v>1028</v>
      </c>
      <c r="T59" s="169"/>
      <c r="U59" s="169"/>
      <c r="V59" s="169"/>
      <c r="W59" s="169"/>
      <c r="X59" s="169"/>
      <c r="Y59" s="169"/>
      <c r="Z59" s="169"/>
      <c r="AA59" s="169"/>
      <c r="AB59" s="169"/>
      <c r="AC59" s="169"/>
      <c r="AD59" s="169"/>
      <c r="AE59" s="169"/>
      <c r="AF59" s="169"/>
      <c r="AG59" s="169"/>
      <c r="AH59" s="169"/>
      <c r="AI59" s="169"/>
      <c r="AJ59" s="169"/>
      <c r="AK59" s="169"/>
      <c r="AL59" s="169"/>
      <c r="AR59" s="91" t="s">
        <v>1089</v>
      </c>
    </row>
    <row r="60" spans="15:49" ht="208.5" x14ac:dyDescent="0.35">
      <c r="O60" s="166"/>
      <c r="P60" s="166"/>
      <c r="Q60" s="166"/>
      <c r="R60" s="166" t="s">
        <v>1029</v>
      </c>
      <c r="T60" s="169"/>
      <c r="U60" s="169"/>
      <c r="V60" s="169"/>
      <c r="W60" s="169"/>
      <c r="X60" s="169"/>
      <c r="Y60" s="169"/>
      <c r="Z60" s="169"/>
      <c r="AA60" s="169"/>
      <c r="AB60" s="169"/>
      <c r="AC60" s="169"/>
      <c r="AD60" s="169"/>
      <c r="AE60" s="169"/>
      <c r="AF60" s="169"/>
      <c r="AG60" s="169"/>
      <c r="AH60" s="169"/>
      <c r="AI60" s="169"/>
      <c r="AJ60" s="169"/>
      <c r="AK60" s="169"/>
      <c r="AL60" s="169"/>
      <c r="AR60" s="91" t="s">
        <v>1090</v>
      </c>
    </row>
    <row r="61" spans="15:49" ht="58" x14ac:dyDescent="0.35">
      <c r="O61" s="166"/>
      <c r="P61" s="166"/>
      <c r="Q61" s="166"/>
      <c r="R61" s="166"/>
      <c r="T61" s="169"/>
      <c r="U61" s="169"/>
      <c r="V61" s="169"/>
      <c r="W61" s="169"/>
      <c r="X61" s="169"/>
      <c r="Y61" s="169"/>
      <c r="Z61" s="169"/>
      <c r="AA61" s="169"/>
      <c r="AB61" s="169"/>
      <c r="AC61" s="169"/>
      <c r="AD61" s="169"/>
      <c r="AE61" s="169"/>
      <c r="AF61" s="169"/>
      <c r="AG61" s="169"/>
      <c r="AH61" s="169"/>
      <c r="AI61" s="169"/>
      <c r="AJ61" s="169"/>
      <c r="AK61" s="169"/>
      <c r="AL61" s="169"/>
      <c r="AW61" s="3" t="s">
        <v>1115</v>
      </c>
    </row>
    <row r="62" spans="15:49" ht="247.5" x14ac:dyDescent="0.35">
      <c r="O62" s="166"/>
      <c r="P62" s="166"/>
      <c r="Q62" s="166"/>
      <c r="R62" s="166" t="s">
        <v>1030</v>
      </c>
      <c r="T62" s="169"/>
      <c r="U62" s="169"/>
      <c r="V62" s="169"/>
      <c r="W62" s="169"/>
      <c r="X62" s="169"/>
      <c r="Y62" s="169"/>
      <c r="Z62" s="169"/>
      <c r="AA62" s="169"/>
      <c r="AB62" s="169"/>
      <c r="AC62" s="169"/>
      <c r="AD62" s="169"/>
      <c r="AE62" s="169"/>
      <c r="AF62" s="169"/>
      <c r="AG62" s="169"/>
      <c r="AH62" s="169"/>
      <c r="AI62" s="169"/>
      <c r="AJ62" s="169"/>
      <c r="AK62" s="169"/>
      <c r="AL62" s="169"/>
    </row>
    <row r="63" spans="15:49" ht="174" x14ac:dyDescent="0.35">
      <c r="O63" s="166"/>
      <c r="P63" s="166"/>
      <c r="Q63" s="166"/>
      <c r="R63" s="166" t="s">
        <v>1031</v>
      </c>
      <c r="T63" s="169"/>
      <c r="U63" s="169"/>
      <c r="V63" s="169"/>
      <c r="W63" s="169"/>
      <c r="X63" s="169"/>
      <c r="Y63" s="169"/>
      <c r="Z63" s="169"/>
      <c r="AA63" s="169"/>
      <c r="AB63" s="169"/>
      <c r="AC63" s="169"/>
      <c r="AD63" s="169"/>
      <c r="AE63" s="169"/>
      <c r="AF63" s="169"/>
      <c r="AG63" s="169"/>
      <c r="AH63" s="169"/>
      <c r="AI63" s="169"/>
      <c r="AJ63" s="169"/>
      <c r="AK63" s="169"/>
      <c r="AL63" s="169"/>
      <c r="AR63" s="91" t="s">
        <v>1091</v>
      </c>
    </row>
    <row r="64" spans="15:49" ht="286.5" x14ac:dyDescent="0.35">
      <c r="O64" s="166"/>
      <c r="P64" s="166"/>
      <c r="Q64" s="166"/>
      <c r="R64" s="166" t="s">
        <v>1032</v>
      </c>
      <c r="T64" s="169"/>
      <c r="U64" s="169"/>
      <c r="V64" s="169"/>
      <c r="W64" s="169"/>
      <c r="X64" s="169"/>
      <c r="Y64" s="169"/>
      <c r="Z64" s="169"/>
      <c r="AA64" s="169"/>
      <c r="AB64" s="169"/>
      <c r="AC64" s="169"/>
      <c r="AD64" s="169"/>
      <c r="AE64" s="169"/>
      <c r="AF64" s="169"/>
      <c r="AG64" s="169"/>
      <c r="AH64" s="169"/>
      <c r="AI64" s="169"/>
      <c r="AJ64" s="169"/>
      <c r="AK64" s="169"/>
      <c r="AL64" s="169"/>
      <c r="AR64" s="91" t="s">
        <v>1092</v>
      </c>
    </row>
    <row r="65" spans="15:49" ht="29" x14ac:dyDescent="0.35">
      <c r="O65" s="166"/>
      <c r="P65" s="166"/>
      <c r="Q65" s="166"/>
      <c r="R65" s="166"/>
      <c r="T65" s="169"/>
      <c r="U65" s="169"/>
      <c r="V65" s="169"/>
      <c r="W65" s="169"/>
      <c r="X65" s="169"/>
      <c r="Y65" s="169"/>
      <c r="Z65" s="169"/>
      <c r="AA65" s="169"/>
      <c r="AB65" s="169"/>
      <c r="AC65" s="169"/>
      <c r="AD65" s="169"/>
      <c r="AE65" s="169"/>
      <c r="AF65" s="169"/>
      <c r="AG65" s="169"/>
      <c r="AH65" s="169"/>
      <c r="AI65" s="169"/>
      <c r="AJ65" s="169"/>
      <c r="AK65" s="169"/>
      <c r="AL65" s="169"/>
      <c r="AR65" s="91" t="s">
        <v>1093</v>
      </c>
    </row>
    <row r="66" spans="15:49" ht="116" x14ac:dyDescent="0.35">
      <c r="O66" s="166"/>
      <c r="P66" s="166"/>
      <c r="Q66" s="166"/>
      <c r="R66" s="166" t="s">
        <v>1033</v>
      </c>
      <c r="T66" s="169"/>
      <c r="U66" s="169"/>
      <c r="V66" s="169"/>
      <c r="W66" s="169"/>
      <c r="X66" s="169"/>
      <c r="Y66" s="169"/>
      <c r="Z66" s="169"/>
      <c r="AA66" s="169"/>
      <c r="AB66" s="169"/>
      <c r="AC66" s="169"/>
      <c r="AD66" s="169"/>
      <c r="AE66" s="169"/>
      <c r="AF66" s="169"/>
      <c r="AG66" s="169"/>
      <c r="AH66" s="169"/>
      <c r="AI66" s="169"/>
      <c r="AJ66" s="169"/>
      <c r="AK66" s="169"/>
      <c r="AL66" s="169"/>
      <c r="AQ66" s="91" t="s">
        <v>1045</v>
      </c>
      <c r="AR66" s="91" t="s">
        <v>1094</v>
      </c>
    </row>
    <row r="67" spans="15:49" ht="174" x14ac:dyDescent="0.35">
      <c r="O67" s="166"/>
      <c r="P67" s="166"/>
      <c r="Q67" s="166"/>
      <c r="R67" s="166" t="s">
        <v>1034</v>
      </c>
      <c r="T67" s="169"/>
      <c r="U67" s="169"/>
      <c r="V67" s="169"/>
      <c r="W67" s="169"/>
      <c r="X67" s="169"/>
      <c r="Y67" s="169"/>
      <c r="Z67" s="169"/>
      <c r="AA67" s="169"/>
      <c r="AB67" s="169"/>
      <c r="AC67" s="169"/>
      <c r="AD67" s="169"/>
      <c r="AE67" s="169"/>
      <c r="AF67" s="169"/>
      <c r="AG67" s="169"/>
      <c r="AH67" s="169"/>
      <c r="AI67" s="169"/>
      <c r="AJ67" s="169"/>
      <c r="AK67" s="169"/>
      <c r="AL67" s="169"/>
      <c r="AQ67" s="91" t="s">
        <v>1046</v>
      </c>
      <c r="AR67" s="91" t="s">
        <v>1095</v>
      </c>
    </row>
    <row r="68" spans="15:49" ht="333.5" x14ac:dyDescent="0.35">
      <c r="O68" s="166"/>
      <c r="P68" s="166"/>
      <c r="Q68" s="166"/>
      <c r="R68" s="166" t="s">
        <v>1035</v>
      </c>
      <c r="T68" s="169"/>
      <c r="U68" s="169"/>
      <c r="V68" s="169"/>
      <c r="W68" s="169"/>
      <c r="X68" s="169"/>
      <c r="Y68" s="169"/>
      <c r="Z68" s="169"/>
      <c r="AA68" s="169"/>
      <c r="AB68" s="169"/>
      <c r="AC68" s="169"/>
      <c r="AD68" s="169"/>
      <c r="AE68" s="169"/>
      <c r="AF68" s="169"/>
      <c r="AG68" s="169"/>
      <c r="AH68" s="169"/>
      <c r="AI68" s="169"/>
      <c r="AJ68" s="169"/>
      <c r="AK68" s="169"/>
      <c r="AL68" s="169"/>
      <c r="AQ68" s="91" t="s">
        <v>1047</v>
      </c>
      <c r="AR68" s="91" t="s">
        <v>1096</v>
      </c>
    </row>
    <row r="69" spans="15:49" ht="232" x14ac:dyDescent="0.35">
      <c r="O69" s="166"/>
      <c r="P69" s="166"/>
      <c r="Q69" s="166"/>
      <c r="R69" s="166" t="s">
        <v>1036</v>
      </c>
      <c r="T69" s="169"/>
      <c r="U69" s="169"/>
      <c r="V69" s="169"/>
      <c r="W69" s="169"/>
      <c r="X69" s="169"/>
      <c r="Y69" s="169"/>
      <c r="Z69" s="169"/>
      <c r="AA69" s="169"/>
      <c r="AB69" s="169"/>
      <c r="AC69" s="169"/>
      <c r="AD69" s="169"/>
      <c r="AE69" s="169"/>
      <c r="AF69" s="169"/>
      <c r="AG69" s="169"/>
      <c r="AH69" s="169"/>
      <c r="AI69" s="169"/>
      <c r="AJ69" s="169"/>
      <c r="AK69" s="169"/>
      <c r="AL69" s="169"/>
      <c r="AQ69" s="91" t="s">
        <v>1048</v>
      </c>
      <c r="AR69" s="91" t="s">
        <v>1097</v>
      </c>
    </row>
    <row r="70" spans="15:49" ht="188.5" x14ac:dyDescent="0.35">
      <c r="O70" s="166"/>
      <c r="P70" s="166"/>
      <c r="Q70" s="166"/>
      <c r="R70" s="166" t="s">
        <v>1037</v>
      </c>
      <c r="T70" s="169"/>
      <c r="U70" s="169"/>
      <c r="V70" s="169"/>
      <c r="W70" s="169"/>
      <c r="X70" s="169"/>
      <c r="Y70" s="169"/>
      <c r="Z70" s="169"/>
      <c r="AA70" s="169"/>
      <c r="AB70" s="169"/>
      <c r="AC70" s="169"/>
      <c r="AD70" s="169"/>
      <c r="AE70" s="169"/>
      <c r="AF70" s="169"/>
      <c r="AG70" s="169"/>
      <c r="AH70" s="169"/>
      <c r="AI70" s="169"/>
      <c r="AJ70" s="169"/>
      <c r="AK70" s="169"/>
      <c r="AL70" s="169"/>
      <c r="AQ70" s="91" t="s">
        <v>1049</v>
      </c>
      <c r="AR70" s="91" t="s">
        <v>1098</v>
      </c>
    </row>
    <row r="71" spans="15:49" ht="169.5" x14ac:dyDescent="0.35">
      <c r="O71" s="166"/>
      <c r="P71" s="166"/>
      <c r="Q71" s="166"/>
      <c r="R71" s="166" t="s">
        <v>1038</v>
      </c>
      <c r="T71" s="169"/>
      <c r="U71" s="169"/>
      <c r="V71" s="169"/>
      <c r="W71" s="169"/>
      <c r="X71" s="169"/>
      <c r="Y71" s="169"/>
      <c r="Z71" s="169"/>
      <c r="AA71" s="169"/>
      <c r="AB71" s="169"/>
      <c r="AC71" s="169"/>
      <c r="AD71" s="169"/>
      <c r="AE71" s="169"/>
      <c r="AF71" s="169"/>
      <c r="AG71" s="169"/>
      <c r="AH71" s="169"/>
      <c r="AI71" s="169"/>
      <c r="AJ71" s="169"/>
      <c r="AK71" s="169"/>
      <c r="AL71" s="169"/>
      <c r="AQ71" s="91" t="s">
        <v>1050</v>
      </c>
      <c r="AR71" s="91" t="s">
        <v>1099</v>
      </c>
    </row>
    <row r="72" spans="15:49" ht="182.5" x14ac:dyDescent="0.35">
      <c r="O72" s="166"/>
      <c r="P72" s="166"/>
      <c r="Q72" s="166"/>
      <c r="R72" s="166" t="s">
        <v>1039</v>
      </c>
      <c r="T72" s="169"/>
      <c r="U72" s="169"/>
      <c r="V72" s="169"/>
      <c r="W72" s="169"/>
      <c r="X72" s="169"/>
      <c r="Y72" s="169"/>
      <c r="Z72" s="169"/>
      <c r="AA72" s="169"/>
      <c r="AB72" s="169"/>
      <c r="AC72" s="169"/>
      <c r="AD72" s="169"/>
      <c r="AE72" s="169"/>
      <c r="AF72" s="169"/>
      <c r="AG72" s="169"/>
      <c r="AH72" s="169"/>
      <c r="AI72" s="169"/>
      <c r="AJ72" s="169"/>
      <c r="AK72" s="169"/>
      <c r="AL72" s="169"/>
      <c r="AQ72" s="91" t="s">
        <v>1051</v>
      </c>
      <c r="AR72" s="91" t="s">
        <v>1100</v>
      </c>
    </row>
    <row r="73" spans="15:49" ht="156.5" x14ac:dyDescent="0.35">
      <c r="O73" s="166"/>
      <c r="P73" s="166"/>
      <c r="Q73" s="166"/>
      <c r="R73" s="166" t="s">
        <v>766</v>
      </c>
      <c r="T73" s="169"/>
      <c r="U73" s="169"/>
      <c r="V73" s="169"/>
      <c r="W73" s="169"/>
      <c r="X73" s="169"/>
      <c r="Y73" s="169"/>
      <c r="Z73" s="169"/>
      <c r="AA73" s="169"/>
      <c r="AB73" s="169"/>
      <c r="AC73" s="169"/>
      <c r="AD73" s="169"/>
      <c r="AE73" s="169"/>
      <c r="AF73" s="169"/>
      <c r="AG73" s="169"/>
      <c r="AH73" s="169"/>
      <c r="AI73" s="169"/>
      <c r="AJ73" s="169"/>
      <c r="AK73" s="169"/>
      <c r="AL73" s="169"/>
      <c r="AW73" s="3" t="s">
        <v>1114</v>
      </c>
    </row>
    <row r="74" spans="15:49" ht="246.5" x14ac:dyDescent="0.35">
      <c r="O74" s="166"/>
      <c r="P74" s="166"/>
      <c r="Q74" s="166"/>
      <c r="R74" s="166" t="s">
        <v>1040</v>
      </c>
      <c r="T74" s="169"/>
      <c r="U74" s="169"/>
      <c r="V74" s="169"/>
      <c r="W74" s="169"/>
      <c r="X74" s="169"/>
      <c r="Y74" s="169"/>
      <c r="Z74" s="169"/>
      <c r="AA74" s="169"/>
      <c r="AB74" s="169"/>
      <c r="AC74" s="169"/>
      <c r="AD74" s="169"/>
      <c r="AE74" s="169"/>
      <c r="AF74" s="169"/>
      <c r="AG74" s="169"/>
      <c r="AH74" s="169"/>
      <c r="AI74" s="169"/>
      <c r="AJ74" s="169"/>
      <c r="AK74" s="169"/>
      <c r="AL74" s="169"/>
      <c r="AQ74" s="91" t="s">
        <v>1052</v>
      </c>
      <c r="AR74" s="91" t="s">
        <v>1101</v>
      </c>
    </row>
    <row r="75" spans="15:49" ht="304.5" x14ac:dyDescent="0.35">
      <c r="O75" s="166"/>
      <c r="P75" s="166"/>
      <c r="Q75" s="166"/>
      <c r="R75" s="166" t="s">
        <v>1041</v>
      </c>
      <c r="T75" s="169"/>
      <c r="U75" s="169"/>
      <c r="V75" s="169"/>
      <c r="W75" s="169"/>
      <c r="X75" s="169"/>
      <c r="Y75" s="169"/>
      <c r="Z75" s="169"/>
      <c r="AA75" s="169"/>
      <c r="AB75" s="169"/>
      <c r="AC75" s="169"/>
      <c r="AD75" s="169"/>
      <c r="AE75" s="169"/>
      <c r="AF75" s="169"/>
      <c r="AG75" s="169"/>
      <c r="AH75" s="169"/>
      <c r="AI75" s="169"/>
      <c r="AJ75" s="169"/>
      <c r="AK75" s="169"/>
      <c r="AL75" s="169"/>
      <c r="AQ75" s="91" t="s">
        <v>1053</v>
      </c>
      <c r="AR75" s="91" t="s">
        <v>1102</v>
      </c>
    </row>
    <row r="76" spans="15:49" ht="72.5" x14ac:dyDescent="0.35">
      <c r="O76" s="166"/>
      <c r="P76" s="166"/>
      <c r="Q76" s="166"/>
      <c r="R76" s="166"/>
      <c r="T76" s="169"/>
      <c r="U76" s="169"/>
      <c r="V76" s="169"/>
      <c r="W76" s="169"/>
      <c r="X76" s="169"/>
      <c r="Y76" s="169"/>
      <c r="Z76" s="169"/>
      <c r="AA76" s="169"/>
      <c r="AB76" s="169"/>
      <c r="AC76" s="169"/>
      <c r="AD76" s="169"/>
      <c r="AE76" s="169"/>
      <c r="AF76" s="169"/>
      <c r="AG76" s="169"/>
      <c r="AH76" s="169"/>
      <c r="AI76" s="169"/>
      <c r="AJ76" s="169"/>
      <c r="AK76" s="169"/>
      <c r="AL76" s="169"/>
      <c r="AQ76" s="91" t="s">
        <v>1054</v>
      </c>
      <c r="AR76" s="91" t="s">
        <v>1103</v>
      </c>
    </row>
    <row r="77" spans="15:49" ht="232" x14ac:dyDescent="0.35">
      <c r="O77" s="166"/>
      <c r="P77" s="166"/>
      <c r="Q77" s="166"/>
      <c r="R77" s="166"/>
      <c r="T77" s="169"/>
      <c r="U77" s="169"/>
      <c r="V77" s="169"/>
      <c r="W77" s="169"/>
      <c r="X77" s="169"/>
      <c r="Y77" s="169"/>
      <c r="Z77" s="169"/>
      <c r="AA77" s="169"/>
      <c r="AB77" s="169"/>
      <c r="AC77" s="169"/>
      <c r="AD77" s="169"/>
      <c r="AE77" s="169"/>
      <c r="AF77" s="169"/>
      <c r="AG77" s="169"/>
      <c r="AH77" s="169"/>
      <c r="AI77" s="169"/>
      <c r="AJ77" s="169"/>
      <c r="AK77" s="169"/>
      <c r="AL77" s="169"/>
      <c r="AQ77" s="91" t="s">
        <v>1055</v>
      </c>
      <c r="AR77" s="91" t="s">
        <v>1104</v>
      </c>
    </row>
    <row r="78" spans="15:49" ht="116" x14ac:dyDescent="0.35">
      <c r="O78" s="166"/>
      <c r="P78" s="166"/>
      <c r="Q78" s="166"/>
      <c r="R78" s="166"/>
      <c r="T78" s="169"/>
      <c r="U78" s="169"/>
      <c r="V78" s="169"/>
      <c r="W78" s="169"/>
      <c r="X78" s="169"/>
      <c r="Y78" s="169"/>
      <c r="Z78" s="169"/>
      <c r="AA78" s="169"/>
      <c r="AB78" s="169"/>
      <c r="AC78" s="169"/>
      <c r="AD78" s="169"/>
      <c r="AE78" s="169"/>
      <c r="AF78" s="169"/>
      <c r="AG78" s="169"/>
      <c r="AH78" s="169"/>
      <c r="AI78" s="169"/>
      <c r="AJ78" s="169"/>
      <c r="AK78" s="169"/>
      <c r="AL78" s="169"/>
      <c r="AR78" s="91" t="s">
        <v>1105</v>
      </c>
    </row>
    <row r="79" spans="15:49" ht="87" x14ac:dyDescent="0.35">
      <c r="O79" s="166"/>
      <c r="P79" s="166"/>
      <c r="Q79" s="166"/>
      <c r="R79" s="166"/>
      <c r="T79" s="169"/>
      <c r="U79" s="169"/>
      <c r="V79" s="169"/>
      <c r="W79" s="169"/>
      <c r="X79" s="169"/>
      <c r="Y79" s="169"/>
      <c r="Z79" s="169"/>
      <c r="AA79" s="169"/>
      <c r="AB79" s="169"/>
      <c r="AC79" s="169"/>
      <c r="AD79" s="169"/>
      <c r="AE79" s="169"/>
      <c r="AF79" s="169"/>
      <c r="AG79" s="169"/>
      <c r="AH79" s="169"/>
      <c r="AI79" s="169"/>
      <c r="AJ79" s="169"/>
      <c r="AK79" s="169"/>
      <c r="AL79" s="169"/>
      <c r="AR79" s="91" t="s">
        <v>1106</v>
      </c>
      <c r="AW79" s="170" t="s">
        <v>539</v>
      </c>
    </row>
    <row r="80" spans="15:49" ht="87" x14ac:dyDescent="0.35">
      <c r="O80" s="166"/>
      <c r="P80" s="166"/>
      <c r="Q80" s="166"/>
      <c r="R80" s="166"/>
      <c r="T80" s="169"/>
      <c r="U80" s="169"/>
      <c r="V80" s="169"/>
      <c r="W80" s="169"/>
      <c r="X80" s="169"/>
      <c r="Y80" s="169"/>
      <c r="Z80" s="169"/>
      <c r="AA80" s="169"/>
      <c r="AB80" s="169"/>
      <c r="AC80" s="169"/>
      <c r="AD80" s="169"/>
      <c r="AE80" s="169"/>
      <c r="AF80" s="169"/>
      <c r="AG80" s="169"/>
      <c r="AH80" s="169"/>
      <c r="AI80" s="169"/>
      <c r="AJ80" s="169"/>
      <c r="AK80" s="169"/>
      <c r="AL80" s="169"/>
      <c r="AR80" s="91" t="s">
        <v>1107</v>
      </c>
      <c r="AW80" s="170" t="s">
        <v>543</v>
      </c>
    </row>
    <row r="81" spans="15:50" ht="87" x14ac:dyDescent="0.35">
      <c r="O81" s="166"/>
      <c r="P81" s="166"/>
      <c r="Q81" s="166"/>
      <c r="R81" s="166"/>
      <c r="T81" s="169"/>
      <c r="U81" s="169"/>
      <c r="V81" s="169"/>
      <c r="W81" s="169"/>
      <c r="X81" s="169"/>
      <c r="Y81" s="169"/>
      <c r="Z81" s="169"/>
      <c r="AA81" s="169"/>
      <c r="AB81" s="169"/>
      <c r="AC81" s="169"/>
      <c r="AD81" s="169"/>
      <c r="AE81" s="169"/>
      <c r="AF81" s="169"/>
      <c r="AG81" s="169"/>
      <c r="AH81" s="169"/>
      <c r="AI81" s="169"/>
      <c r="AJ81" s="169"/>
      <c r="AK81" s="169"/>
      <c r="AL81" s="169"/>
      <c r="AR81" s="91" t="s">
        <v>1108</v>
      </c>
      <c r="AW81" s="170" t="s">
        <v>545</v>
      </c>
    </row>
    <row r="82" spans="15:50" ht="409.6" x14ac:dyDescent="0.35">
      <c r="O82" s="166"/>
      <c r="P82" s="166"/>
      <c r="Q82" s="166"/>
      <c r="R82" s="167" t="s">
        <v>1043</v>
      </c>
      <c r="T82" s="169"/>
      <c r="U82" s="169"/>
      <c r="V82" s="169"/>
      <c r="W82" s="169"/>
      <c r="X82" s="169"/>
      <c r="Y82" s="169"/>
      <c r="Z82" s="169"/>
      <c r="AA82" s="169"/>
      <c r="AB82" s="169"/>
      <c r="AC82" s="169"/>
      <c r="AD82" s="169"/>
      <c r="AE82" s="169"/>
      <c r="AF82" s="169"/>
      <c r="AG82" s="169"/>
      <c r="AH82" s="169"/>
      <c r="AI82" s="169"/>
      <c r="AJ82" s="169"/>
      <c r="AK82" s="169"/>
      <c r="AL82" s="169"/>
      <c r="AR82" s="91" t="s">
        <v>1110</v>
      </c>
      <c r="AX82" s="171"/>
    </row>
    <row r="83" spans="15:50" ht="409.6" x14ac:dyDescent="0.35">
      <c r="O83" s="166"/>
      <c r="P83" s="166"/>
      <c r="Q83" s="166"/>
      <c r="R83" s="167" t="s">
        <v>1042</v>
      </c>
      <c r="T83" s="169"/>
      <c r="U83" s="169"/>
      <c r="V83" s="169"/>
      <c r="W83" s="169"/>
      <c r="X83" s="169"/>
      <c r="Y83" s="169"/>
      <c r="Z83" s="169"/>
      <c r="AA83" s="169"/>
      <c r="AB83" s="169"/>
      <c r="AC83" s="169"/>
      <c r="AD83" s="169"/>
      <c r="AE83" s="169"/>
      <c r="AF83" s="169"/>
      <c r="AG83" s="169"/>
      <c r="AH83" s="169"/>
      <c r="AI83" s="169"/>
      <c r="AJ83" s="169"/>
      <c r="AK83" s="169"/>
      <c r="AL83" s="169"/>
      <c r="AR83" s="91" t="s">
        <v>1109</v>
      </c>
      <c r="AX83" s="171"/>
    </row>
    <row r="84" spans="15:50" ht="130.5" x14ac:dyDescent="0.35">
      <c r="O84" s="166"/>
      <c r="P84" s="166"/>
      <c r="Q84" s="166"/>
      <c r="R84" s="166"/>
      <c r="T84" s="169"/>
      <c r="U84" s="169"/>
      <c r="V84" s="169"/>
      <c r="W84" s="169"/>
      <c r="X84" s="169"/>
      <c r="Y84" s="169"/>
      <c r="Z84" s="169"/>
      <c r="AA84" s="169"/>
      <c r="AB84" s="169"/>
      <c r="AC84" s="169"/>
      <c r="AD84" s="169"/>
      <c r="AE84" s="169"/>
      <c r="AF84" s="169"/>
      <c r="AG84" s="169"/>
      <c r="AH84" s="169"/>
      <c r="AI84" s="169"/>
      <c r="AJ84" s="169"/>
      <c r="AK84" s="169"/>
      <c r="AL84" s="169"/>
      <c r="AR84" s="91" t="s">
        <v>1111</v>
      </c>
      <c r="AX84" s="171"/>
    </row>
    <row r="85" spans="15:50" ht="215.5" customHeight="1" x14ac:dyDescent="0.35">
      <c r="O85" s="166"/>
      <c r="P85" s="166"/>
      <c r="Q85" s="166"/>
      <c r="R85" s="167" t="s">
        <v>1044</v>
      </c>
      <c r="T85" s="169"/>
      <c r="U85" s="169"/>
      <c r="V85" s="169"/>
      <c r="W85" s="169"/>
      <c r="X85" s="169"/>
      <c r="Y85" s="169"/>
      <c r="Z85" s="169"/>
      <c r="AA85" s="169"/>
      <c r="AB85" s="169"/>
      <c r="AC85" s="169"/>
      <c r="AD85" s="169"/>
      <c r="AE85" s="169"/>
      <c r="AF85" s="169"/>
      <c r="AG85" s="169"/>
      <c r="AH85" s="169"/>
      <c r="AI85" s="169"/>
      <c r="AJ85" s="169"/>
      <c r="AK85" s="169"/>
      <c r="AL85" s="169"/>
      <c r="AR85" s="91" t="s">
        <v>1112</v>
      </c>
      <c r="AX85" s="171"/>
    </row>
    <row r="86" spans="15:50" ht="72.5" x14ac:dyDescent="0.35">
      <c r="O86" s="166"/>
      <c r="P86" s="166"/>
      <c r="Q86" s="166"/>
      <c r="R86" s="166"/>
      <c r="T86" s="169"/>
      <c r="U86" s="169"/>
      <c r="V86" s="169"/>
      <c r="W86" s="169"/>
      <c r="X86" s="169"/>
      <c r="Y86" s="169"/>
      <c r="Z86" s="169"/>
      <c r="AA86" s="169"/>
      <c r="AB86" s="169"/>
      <c r="AC86" s="169"/>
      <c r="AD86" s="169"/>
      <c r="AE86" s="169"/>
      <c r="AF86" s="169"/>
      <c r="AG86" s="169"/>
      <c r="AH86" s="169"/>
      <c r="AI86" s="169"/>
      <c r="AJ86" s="169"/>
      <c r="AK86" s="169"/>
      <c r="AL86" s="169"/>
      <c r="AW86" s="3" t="s">
        <v>1113</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C37A-253A-42E1-B3B7-EEB2AD7126CC}">
  <sheetPr>
    <pageSetUpPr fitToPage="1"/>
  </sheetPr>
  <dimension ref="B1:E10"/>
  <sheetViews>
    <sheetView showGridLines="0" zoomScale="85" zoomScaleNormal="85" zoomScaleSheetLayoutView="100" workbookViewId="0">
      <selection activeCell="E20" sqref="E20"/>
    </sheetView>
  </sheetViews>
  <sheetFormatPr baseColWidth="10" defaultColWidth="11.453125" defaultRowHeight="14.5" x14ac:dyDescent="0.35"/>
  <cols>
    <col min="1" max="1" width="2.1796875" style="9" customWidth="1"/>
    <col min="2" max="2" width="9.26953125" style="9" customWidth="1"/>
    <col min="3" max="3" width="21.7265625" style="9" customWidth="1"/>
    <col min="4" max="4" width="35.81640625" style="9" customWidth="1"/>
    <col min="5" max="5" width="41.453125" style="9" customWidth="1"/>
    <col min="6" max="6" width="1.81640625" style="9" customWidth="1"/>
    <col min="7" max="7" width="11.453125" style="9" customWidth="1"/>
    <col min="8" max="16384" width="11.453125" style="9"/>
  </cols>
  <sheetData>
    <row r="1" spans="2:5" ht="10.5" customHeight="1" x14ac:dyDescent="0.35"/>
    <row r="2" spans="2:5" ht="19.5" customHeight="1" x14ac:dyDescent="0.35">
      <c r="B2" s="337" t="s">
        <v>63</v>
      </c>
      <c r="C2" s="337"/>
      <c r="D2" s="337"/>
      <c r="E2" s="337"/>
    </row>
    <row r="3" spans="2:5" ht="15.75" customHeight="1" x14ac:dyDescent="0.35">
      <c r="B3" s="19" t="s">
        <v>62</v>
      </c>
      <c r="C3" s="19" t="s">
        <v>61</v>
      </c>
      <c r="D3" s="19" t="s">
        <v>60</v>
      </c>
      <c r="E3" s="19" t="s">
        <v>59</v>
      </c>
    </row>
    <row r="4" spans="2:5" ht="57" customHeight="1" x14ac:dyDescent="0.35">
      <c r="B4" s="20">
        <v>5</v>
      </c>
      <c r="C4" s="26" t="s">
        <v>13</v>
      </c>
      <c r="D4" s="186" t="s">
        <v>54</v>
      </c>
      <c r="E4" s="186" t="s">
        <v>1149</v>
      </c>
    </row>
    <row r="5" spans="2:5" ht="57" customHeight="1" x14ac:dyDescent="0.35">
      <c r="B5" s="20">
        <v>4</v>
      </c>
      <c r="C5" s="25" t="s">
        <v>14</v>
      </c>
      <c r="D5" s="186" t="s">
        <v>56</v>
      </c>
      <c r="E5" s="186" t="s">
        <v>55</v>
      </c>
    </row>
    <row r="6" spans="2:5" ht="57" customHeight="1" x14ac:dyDescent="0.35">
      <c r="B6" s="20">
        <v>3</v>
      </c>
      <c r="C6" s="24" t="s">
        <v>16</v>
      </c>
      <c r="D6" s="186" t="s">
        <v>57</v>
      </c>
      <c r="E6" s="186" t="s">
        <v>1148</v>
      </c>
    </row>
    <row r="7" spans="2:5" ht="57" customHeight="1" x14ac:dyDescent="0.35">
      <c r="B7" s="20">
        <v>2</v>
      </c>
      <c r="C7" s="23" t="s">
        <v>18</v>
      </c>
      <c r="D7" s="186" t="s">
        <v>58</v>
      </c>
      <c r="E7" s="186" t="s">
        <v>1147</v>
      </c>
    </row>
    <row r="8" spans="2:5" ht="57" customHeight="1" x14ac:dyDescent="0.35">
      <c r="B8" s="20">
        <v>1</v>
      </c>
      <c r="C8" s="21" t="s">
        <v>233</v>
      </c>
      <c r="D8" s="186" t="s">
        <v>1145</v>
      </c>
      <c r="E8" s="186" t="s">
        <v>1146</v>
      </c>
    </row>
    <row r="10" spans="2:5" ht="72.5" x14ac:dyDescent="0.35">
      <c r="C10" s="9" t="s">
        <v>53</v>
      </c>
    </row>
  </sheetData>
  <mergeCells count="1">
    <mergeCell ref="B2:E2"/>
  </mergeCells>
  <printOptions horizontalCentered="1"/>
  <pageMargins left="0.25" right="0.25"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B3051-E627-4C39-8FEF-F66994A228DD}">
  <sheetPr>
    <pageSetUpPr fitToPage="1"/>
  </sheetPr>
  <dimension ref="B1:E28"/>
  <sheetViews>
    <sheetView showGridLines="0" zoomScale="85" zoomScaleNormal="85" zoomScaleSheetLayoutView="80" workbookViewId="0">
      <selection activeCell="C24" sqref="C24:C27"/>
    </sheetView>
  </sheetViews>
  <sheetFormatPr baseColWidth="10" defaultColWidth="11.453125" defaultRowHeight="14.5" x14ac:dyDescent="0.35"/>
  <cols>
    <col min="1" max="1" width="1.54296875" style="9" customWidth="1"/>
    <col min="2" max="2" width="8.453125" style="9" customWidth="1"/>
    <col min="3" max="3" width="15" style="9" customWidth="1"/>
    <col min="4" max="4" width="52.1796875" style="9" customWidth="1"/>
    <col min="5" max="5" width="55.54296875" style="9" customWidth="1"/>
    <col min="6" max="6" width="1.54296875" style="9" customWidth="1"/>
    <col min="7" max="7" width="13.1796875" style="9" customWidth="1"/>
    <col min="8" max="11" width="11.453125" style="9"/>
    <col min="12" max="12" width="11.453125" style="9" customWidth="1"/>
    <col min="13" max="16384" width="11.453125" style="9"/>
  </cols>
  <sheetData>
    <row r="1" spans="2:5" ht="9" customHeight="1" thickBot="1" x14ac:dyDescent="0.4"/>
    <row r="2" spans="2:5" ht="25.5" customHeight="1" x14ac:dyDescent="0.35">
      <c r="B2" s="338" t="s">
        <v>88</v>
      </c>
      <c r="C2" s="339"/>
      <c r="D2" s="339"/>
      <c r="E2" s="340"/>
    </row>
    <row r="3" spans="2:5" ht="47.25" customHeight="1" thickBot="1" x14ac:dyDescent="0.4">
      <c r="B3" s="341" t="s">
        <v>89</v>
      </c>
      <c r="C3" s="342"/>
      <c r="D3" s="34" t="s">
        <v>90</v>
      </c>
      <c r="E3" s="35" t="s">
        <v>91</v>
      </c>
    </row>
    <row r="4" spans="2:5" ht="26" x14ac:dyDescent="0.35">
      <c r="B4" s="347">
        <v>5</v>
      </c>
      <c r="C4" s="357" t="s">
        <v>118</v>
      </c>
      <c r="D4" s="27" t="s">
        <v>1150</v>
      </c>
      <c r="E4" s="33" t="s">
        <v>195</v>
      </c>
    </row>
    <row r="5" spans="2:5" ht="26" x14ac:dyDescent="0.35">
      <c r="B5" s="343"/>
      <c r="C5" s="358"/>
      <c r="D5" s="27" t="s">
        <v>1151</v>
      </c>
      <c r="E5" s="27" t="s">
        <v>120</v>
      </c>
    </row>
    <row r="6" spans="2:5" ht="39" x14ac:dyDescent="0.35">
      <c r="B6" s="343"/>
      <c r="C6" s="358"/>
      <c r="D6" s="27" t="s">
        <v>119</v>
      </c>
      <c r="E6" s="27" t="s">
        <v>122</v>
      </c>
    </row>
    <row r="7" spans="2:5" ht="52" x14ac:dyDescent="0.35">
      <c r="B7" s="343"/>
      <c r="C7" s="358"/>
      <c r="D7" s="187" t="s">
        <v>121</v>
      </c>
      <c r="E7" s="27" t="s">
        <v>123</v>
      </c>
    </row>
    <row r="8" spans="2:5" ht="26.5" thickBot="1" x14ac:dyDescent="0.4">
      <c r="B8" s="344"/>
      <c r="C8" s="359"/>
      <c r="D8" s="30"/>
      <c r="E8" s="29" t="s">
        <v>124</v>
      </c>
    </row>
    <row r="9" spans="2:5" ht="38.25" customHeight="1" x14ac:dyDescent="0.35">
      <c r="B9" s="347" t="s">
        <v>109</v>
      </c>
      <c r="C9" s="354" t="s">
        <v>15</v>
      </c>
      <c r="D9" s="28" t="s">
        <v>110</v>
      </c>
      <c r="E9" s="28" t="s">
        <v>111</v>
      </c>
    </row>
    <row r="10" spans="2:5" ht="26" x14ac:dyDescent="0.35">
      <c r="B10" s="343"/>
      <c r="C10" s="355"/>
      <c r="D10" s="28" t="s">
        <v>112</v>
      </c>
      <c r="E10" s="28" t="s">
        <v>113</v>
      </c>
    </row>
    <row r="11" spans="2:5" ht="39" x14ac:dyDescent="0.35">
      <c r="B11" s="343"/>
      <c r="C11" s="355"/>
      <c r="D11" s="28" t="s">
        <v>114</v>
      </c>
      <c r="E11" s="28" t="s">
        <v>395</v>
      </c>
    </row>
    <row r="12" spans="2:5" ht="52" x14ac:dyDescent="0.35">
      <c r="B12" s="343"/>
      <c r="C12" s="355"/>
      <c r="D12" s="28" t="s">
        <v>115</v>
      </c>
      <c r="E12" s="28" t="s">
        <v>116</v>
      </c>
    </row>
    <row r="13" spans="2:5" ht="39.5" thickBot="1" x14ac:dyDescent="0.4">
      <c r="B13" s="344"/>
      <c r="C13" s="356"/>
      <c r="D13" s="30"/>
      <c r="E13" s="32" t="s">
        <v>117</v>
      </c>
    </row>
    <row r="14" spans="2:5" ht="27" customHeight="1" x14ac:dyDescent="0.35">
      <c r="B14" s="347">
        <v>3</v>
      </c>
      <c r="C14" s="351" t="s">
        <v>17</v>
      </c>
      <c r="D14" s="27" t="s">
        <v>1152</v>
      </c>
      <c r="E14" s="27" t="s">
        <v>100</v>
      </c>
    </row>
    <row r="15" spans="2:5" ht="39" x14ac:dyDescent="0.35">
      <c r="B15" s="343"/>
      <c r="C15" s="352"/>
      <c r="D15" s="27" t="s">
        <v>101</v>
      </c>
      <c r="E15" s="27" t="s">
        <v>102</v>
      </c>
    </row>
    <row r="16" spans="2:5" ht="39" x14ac:dyDescent="0.35">
      <c r="B16" s="343"/>
      <c r="C16" s="352"/>
      <c r="D16" s="27" t="s">
        <v>103</v>
      </c>
      <c r="E16" s="27" t="s">
        <v>104</v>
      </c>
    </row>
    <row r="17" spans="2:5" ht="52" x14ac:dyDescent="0.35">
      <c r="B17" s="343"/>
      <c r="C17" s="352"/>
      <c r="D17" s="27" t="s">
        <v>105</v>
      </c>
      <c r="E17" s="27" t="s">
        <v>106</v>
      </c>
    </row>
    <row r="18" spans="2:5" ht="39" x14ac:dyDescent="0.35">
      <c r="B18" s="343"/>
      <c r="C18" s="352"/>
      <c r="D18" s="28"/>
      <c r="E18" s="27" t="s">
        <v>107</v>
      </c>
    </row>
    <row r="19" spans="2:5" ht="15" thickBot="1" x14ac:dyDescent="0.4">
      <c r="B19" s="344"/>
      <c r="C19" s="353"/>
      <c r="D19" s="30"/>
      <c r="E19" s="29" t="s">
        <v>108</v>
      </c>
    </row>
    <row r="20" spans="2:5" ht="26" x14ac:dyDescent="0.35">
      <c r="B20" s="347">
        <v>2</v>
      </c>
      <c r="C20" s="348" t="s">
        <v>19</v>
      </c>
      <c r="D20" s="28" t="s">
        <v>95</v>
      </c>
      <c r="E20" s="28" t="s">
        <v>96</v>
      </c>
    </row>
    <row r="21" spans="2:5" ht="26" x14ac:dyDescent="0.35">
      <c r="B21" s="343"/>
      <c r="C21" s="349"/>
      <c r="D21" s="28" t="s">
        <v>97</v>
      </c>
      <c r="E21" s="31" t="s">
        <v>98</v>
      </c>
    </row>
    <row r="22" spans="2:5" ht="39" x14ac:dyDescent="0.35">
      <c r="B22" s="343"/>
      <c r="C22" s="349"/>
      <c r="D22" s="28" t="s">
        <v>1153</v>
      </c>
      <c r="E22" s="28" t="s">
        <v>99</v>
      </c>
    </row>
    <row r="23" spans="2:5" ht="46" customHeight="1" thickBot="1" x14ac:dyDescent="0.4">
      <c r="B23" s="344"/>
      <c r="C23" s="350"/>
      <c r="D23" s="32" t="s">
        <v>1154</v>
      </c>
      <c r="E23" s="30"/>
    </row>
    <row r="24" spans="2:5" ht="26" x14ac:dyDescent="0.35">
      <c r="B24" s="343">
        <v>1</v>
      </c>
      <c r="C24" s="345" t="s">
        <v>20</v>
      </c>
      <c r="D24" s="27" t="s">
        <v>1155</v>
      </c>
      <c r="E24" s="28" t="s">
        <v>92</v>
      </c>
    </row>
    <row r="25" spans="2:5" ht="26" x14ac:dyDescent="0.35">
      <c r="B25" s="343"/>
      <c r="C25" s="345"/>
      <c r="D25" s="27" t="s">
        <v>1156</v>
      </c>
      <c r="E25" s="28" t="s">
        <v>93</v>
      </c>
    </row>
    <row r="26" spans="2:5" ht="39" x14ac:dyDescent="0.35">
      <c r="B26" s="343"/>
      <c r="C26" s="345"/>
      <c r="D26" s="27" t="s">
        <v>1157</v>
      </c>
      <c r="E26" s="28" t="s">
        <v>94</v>
      </c>
    </row>
    <row r="27" spans="2:5" ht="52.5" thickBot="1" x14ac:dyDescent="0.4">
      <c r="B27" s="344"/>
      <c r="C27" s="346"/>
      <c r="D27" s="29" t="s">
        <v>1158</v>
      </c>
      <c r="E27" s="30"/>
    </row>
    <row r="28" spans="2:5" ht="9" customHeight="1" x14ac:dyDescent="0.35"/>
  </sheetData>
  <mergeCells count="12">
    <mergeCell ref="B2:E2"/>
    <mergeCell ref="B3:C3"/>
    <mergeCell ref="B24:B27"/>
    <mergeCell ref="C24:C27"/>
    <mergeCell ref="B20:B23"/>
    <mergeCell ref="C20:C23"/>
    <mergeCell ref="B14:B19"/>
    <mergeCell ref="C14:C19"/>
    <mergeCell ref="B9:B13"/>
    <mergeCell ref="C9:C13"/>
    <mergeCell ref="B4:B8"/>
    <mergeCell ref="C4:C8"/>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27D9D-2074-4B45-9412-9376E9A64CCC}">
  <dimension ref="A1:D22"/>
  <sheetViews>
    <sheetView topLeftCell="A13" zoomScale="115" zoomScaleNormal="115" workbookViewId="0">
      <selection sqref="A1:D22"/>
    </sheetView>
  </sheetViews>
  <sheetFormatPr baseColWidth="10" defaultColWidth="10.81640625" defaultRowHeight="14.5" x14ac:dyDescent="0.35"/>
  <cols>
    <col min="1" max="1" width="14.7265625" style="8" customWidth="1"/>
    <col min="2" max="2" width="12.81640625" style="8" bestFit="1" customWidth="1"/>
    <col min="3" max="4" width="35.26953125" style="8" customWidth="1"/>
    <col min="5" max="16384" width="10.81640625" style="8"/>
  </cols>
  <sheetData>
    <row r="1" spans="1:4" ht="15" customHeight="1" x14ac:dyDescent="0.35">
      <c r="A1" s="368" t="s">
        <v>1159</v>
      </c>
      <c r="B1" s="369"/>
      <c r="C1" s="369"/>
      <c r="D1" s="369"/>
    </row>
    <row r="2" spans="1:4" ht="21" x14ac:dyDescent="0.35">
      <c r="A2" s="188" t="s">
        <v>1160</v>
      </c>
      <c r="B2" s="189" t="s">
        <v>1186</v>
      </c>
      <c r="C2" s="188" t="s">
        <v>1187</v>
      </c>
      <c r="D2" s="188" t="s">
        <v>1188</v>
      </c>
    </row>
    <row r="3" spans="1:4" ht="31" customHeight="1" x14ac:dyDescent="0.35">
      <c r="A3" s="370" t="s">
        <v>1161</v>
      </c>
      <c r="B3" s="371">
        <v>5</v>
      </c>
      <c r="C3" s="190" t="s">
        <v>1190</v>
      </c>
      <c r="D3" s="191" t="s">
        <v>1162</v>
      </c>
    </row>
    <row r="4" spans="1:4" ht="31" customHeight="1" x14ac:dyDescent="0.35">
      <c r="A4" s="370"/>
      <c r="B4" s="371"/>
      <c r="C4" s="192" t="s">
        <v>1189</v>
      </c>
      <c r="D4" s="193" t="s">
        <v>1163</v>
      </c>
    </row>
    <row r="5" spans="1:4" ht="31" customHeight="1" x14ac:dyDescent="0.35">
      <c r="A5" s="370"/>
      <c r="B5" s="371"/>
      <c r="C5" s="192" t="s">
        <v>1191</v>
      </c>
      <c r="D5" s="193" t="s">
        <v>1164</v>
      </c>
    </row>
    <row r="6" spans="1:4" ht="31" customHeight="1" x14ac:dyDescent="0.35">
      <c r="A6" s="370"/>
      <c r="B6" s="371"/>
      <c r="C6" s="194"/>
      <c r="D6" s="193" t="s">
        <v>1165</v>
      </c>
    </row>
    <row r="7" spans="1:4" ht="31" customHeight="1" x14ac:dyDescent="0.35">
      <c r="A7" s="372" t="s">
        <v>1166</v>
      </c>
      <c r="B7" s="365">
        <v>4</v>
      </c>
      <c r="C7" s="191" t="s">
        <v>1192</v>
      </c>
      <c r="D7" s="191" t="s">
        <v>1168</v>
      </c>
    </row>
    <row r="8" spans="1:4" ht="31" customHeight="1" x14ac:dyDescent="0.35">
      <c r="A8" s="372"/>
      <c r="B8" s="366"/>
      <c r="C8" s="193" t="s">
        <v>1193</v>
      </c>
      <c r="D8" s="193" t="s">
        <v>1169</v>
      </c>
    </row>
    <row r="9" spans="1:4" ht="31" customHeight="1" x14ac:dyDescent="0.35">
      <c r="A9" s="372"/>
      <c r="B9" s="366"/>
      <c r="C9" s="193" t="s">
        <v>1167</v>
      </c>
      <c r="D9" s="193" t="s">
        <v>1170</v>
      </c>
    </row>
    <row r="10" spans="1:4" ht="31" customHeight="1" x14ac:dyDescent="0.35">
      <c r="A10" s="372"/>
      <c r="B10" s="367"/>
      <c r="C10" s="195"/>
      <c r="D10" s="193" t="s">
        <v>1171</v>
      </c>
    </row>
    <row r="11" spans="1:4" ht="31" customHeight="1" x14ac:dyDescent="0.35">
      <c r="A11" s="373" t="s">
        <v>156</v>
      </c>
      <c r="B11" s="365">
        <v>3</v>
      </c>
      <c r="C11" s="190" t="s">
        <v>1194</v>
      </c>
      <c r="D11" s="191" t="s">
        <v>1173</v>
      </c>
    </row>
    <row r="12" spans="1:4" ht="31" customHeight="1" x14ac:dyDescent="0.35">
      <c r="A12" s="373"/>
      <c r="B12" s="366"/>
      <c r="C12" s="192" t="s">
        <v>1195</v>
      </c>
      <c r="D12" s="193" t="s">
        <v>1174</v>
      </c>
    </row>
    <row r="13" spans="1:4" ht="31" customHeight="1" x14ac:dyDescent="0.35">
      <c r="A13" s="373"/>
      <c r="B13" s="366"/>
      <c r="C13" s="192" t="s">
        <v>1172</v>
      </c>
      <c r="D13" s="193" t="s">
        <v>1175</v>
      </c>
    </row>
    <row r="14" spans="1:4" ht="31" customHeight="1" x14ac:dyDescent="0.35">
      <c r="A14" s="373"/>
      <c r="B14" s="367"/>
      <c r="C14" s="194"/>
      <c r="D14" s="193" t="s">
        <v>1176</v>
      </c>
    </row>
    <row r="15" spans="1:4" ht="31" customHeight="1" x14ac:dyDescent="0.35">
      <c r="A15" s="363" t="s">
        <v>1177</v>
      </c>
      <c r="B15" s="360">
        <v>2</v>
      </c>
      <c r="C15" s="191" t="s">
        <v>1196</v>
      </c>
      <c r="D15" s="196" t="s">
        <v>1198</v>
      </c>
    </row>
    <row r="16" spans="1:4" ht="31" customHeight="1" x14ac:dyDescent="0.35">
      <c r="A16" s="363"/>
      <c r="B16" s="361"/>
      <c r="C16" s="193" t="s">
        <v>1197</v>
      </c>
      <c r="D16" s="197" t="s">
        <v>1199</v>
      </c>
    </row>
    <row r="17" spans="1:4" ht="31" customHeight="1" x14ac:dyDescent="0.35">
      <c r="A17" s="363"/>
      <c r="B17" s="361"/>
      <c r="C17" s="193" t="s">
        <v>1178</v>
      </c>
      <c r="D17" s="197" t="s">
        <v>1200</v>
      </c>
    </row>
    <row r="18" spans="1:4" ht="31" customHeight="1" x14ac:dyDescent="0.35">
      <c r="A18" s="363"/>
      <c r="B18" s="362"/>
      <c r="C18" s="198"/>
      <c r="D18" s="197" t="s">
        <v>1179</v>
      </c>
    </row>
    <row r="19" spans="1:4" ht="31" customHeight="1" x14ac:dyDescent="0.35">
      <c r="A19" s="364" t="s">
        <v>1180</v>
      </c>
      <c r="B19" s="365">
        <v>1</v>
      </c>
      <c r="C19" s="191" t="s">
        <v>1181</v>
      </c>
      <c r="D19" s="196" t="s">
        <v>1201</v>
      </c>
    </row>
    <row r="20" spans="1:4" ht="31" customHeight="1" x14ac:dyDescent="0.35">
      <c r="A20" s="364"/>
      <c r="B20" s="366"/>
      <c r="C20" s="193" t="s">
        <v>1182</v>
      </c>
      <c r="D20" s="197" t="s">
        <v>1202</v>
      </c>
    </row>
    <row r="21" spans="1:4" ht="31" customHeight="1" x14ac:dyDescent="0.35">
      <c r="A21" s="364"/>
      <c r="B21" s="366"/>
      <c r="C21" s="193" t="s">
        <v>1183</v>
      </c>
      <c r="D21" s="197" t="s">
        <v>1184</v>
      </c>
    </row>
    <row r="22" spans="1:4" ht="31" customHeight="1" x14ac:dyDescent="0.35">
      <c r="A22" s="364"/>
      <c r="B22" s="367"/>
      <c r="C22" s="199"/>
      <c r="D22" s="200" t="s">
        <v>1185</v>
      </c>
    </row>
  </sheetData>
  <mergeCells count="11">
    <mergeCell ref="B15:B18"/>
    <mergeCell ref="A15:A18"/>
    <mergeCell ref="A19:A22"/>
    <mergeCell ref="B19:B22"/>
    <mergeCell ref="A1:D1"/>
    <mergeCell ref="A3:A6"/>
    <mergeCell ref="B3:B6"/>
    <mergeCell ref="B7:B10"/>
    <mergeCell ref="A7:A10"/>
    <mergeCell ref="A11:A14"/>
    <mergeCell ref="B11: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2E-B488-4BCC-BF06-CBB97AD940E4}">
  <sheetPr>
    <pageSetUpPr fitToPage="1"/>
  </sheetPr>
  <dimension ref="B1:F123"/>
  <sheetViews>
    <sheetView view="pageBreakPreview" topLeftCell="A66" zoomScale="90" zoomScaleSheetLayoutView="90" workbookViewId="0">
      <selection activeCell="M87" sqref="M87"/>
    </sheetView>
  </sheetViews>
  <sheetFormatPr baseColWidth="10" defaultColWidth="11.453125" defaultRowHeight="14.5" x14ac:dyDescent="0.35"/>
  <cols>
    <col min="1" max="1" width="2.1796875" style="9" customWidth="1"/>
    <col min="2" max="2" width="11.453125" style="9"/>
    <col min="3" max="3" width="34.26953125" style="9" customWidth="1"/>
    <col min="4" max="4" width="36.453125" style="9" customWidth="1"/>
    <col min="5" max="6" width="13.81640625" style="36" customWidth="1"/>
    <col min="7" max="7" width="1.54296875" style="9" customWidth="1"/>
    <col min="8" max="16384" width="11.453125" style="9"/>
  </cols>
  <sheetData>
    <row r="1" spans="2:6" ht="11.25" customHeight="1" thickBot="1" x14ac:dyDescent="0.4"/>
    <row r="2" spans="2:6" ht="18.5" thickBot="1" x14ac:dyDescent="0.4">
      <c r="B2" s="381" t="s">
        <v>87</v>
      </c>
      <c r="C2" s="382"/>
      <c r="D2" s="382"/>
      <c r="E2" s="382"/>
      <c r="F2" s="383"/>
    </row>
    <row r="3" spans="2:6" x14ac:dyDescent="0.35">
      <c r="B3" s="390" t="s">
        <v>400</v>
      </c>
      <c r="C3" s="391"/>
      <c r="D3" s="391"/>
      <c r="E3" s="391"/>
      <c r="F3" s="392"/>
    </row>
    <row r="4" spans="2:6" ht="15" thickBot="1" x14ac:dyDescent="0.4">
      <c r="B4" s="393" t="s">
        <v>372</v>
      </c>
      <c r="C4" s="394"/>
      <c r="D4" s="394"/>
      <c r="E4" s="394"/>
      <c r="F4" s="395"/>
    </row>
    <row r="5" spans="2:6" ht="15.75" customHeight="1" x14ac:dyDescent="0.35">
      <c r="B5" s="384" t="s">
        <v>86</v>
      </c>
      <c r="C5" s="386" t="s">
        <v>85</v>
      </c>
      <c r="D5" s="386"/>
      <c r="E5" s="386" t="s">
        <v>84</v>
      </c>
      <c r="F5" s="388"/>
    </row>
    <row r="6" spans="2:6" ht="15" thickBot="1" x14ac:dyDescent="0.4">
      <c r="B6" s="385"/>
      <c r="C6" s="387"/>
      <c r="D6" s="387"/>
      <c r="E6" s="82" t="s">
        <v>83</v>
      </c>
      <c r="F6" s="83" t="s">
        <v>82</v>
      </c>
    </row>
    <row r="7" spans="2:6" ht="23.25" customHeight="1" x14ac:dyDescent="0.35">
      <c r="B7" s="84">
        <v>1</v>
      </c>
      <c r="C7" s="389" t="s">
        <v>81</v>
      </c>
      <c r="D7" s="389"/>
      <c r="E7" s="85"/>
      <c r="F7" s="86"/>
    </row>
    <row r="8" spans="2:6" ht="23.25" customHeight="1" x14ac:dyDescent="0.35">
      <c r="B8" s="87">
        <v>2</v>
      </c>
      <c r="C8" s="376" t="s">
        <v>80</v>
      </c>
      <c r="D8" s="376"/>
      <c r="E8" s="22"/>
      <c r="F8" s="88"/>
    </row>
    <row r="9" spans="2:6" ht="23.25" customHeight="1" x14ac:dyDescent="0.35">
      <c r="B9" s="87">
        <v>3</v>
      </c>
      <c r="C9" s="376" t="s">
        <v>79</v>
      </c>
      <c r="D9" s="376"/>
      <c r="E9" s="22"/>
      <c r="F9" s="88"/>
    </row>
    <row r="10" spans="2:6" ht="24.75" customHeight="1" x14ac:dyDescent="0.35">
      <c r="B10" s="87">
        <v>4</v>
      </c>
      <c r="C10" s="376" t="s">
        <v>78</v>
      </c>
      <c r="D10" s="376"/>
      <c r="E10" s="22"/>
      <c r="F10" s="88"/>
    </row>
    <row r="11" spans="2:6" ht="23.25" customHeight="1" x14ac:dyDescent="0.35">
      <c r="B11" s="87">
        <v>5</v>
      </c>
      <c r="C11" s="376" t="s">
        <v>77</v>
      </c>
      <c r="D11" s="376"/>
      <c r="E11" s="22"/>
      <c r="F11" s="88"/>
    </row>
    <row r="12" spans="2:6" ht="23.25" customHeight="1" x14ac:dyDescent="0.35">
      <c r="B12" s="87">
        <v>6</v>
      </c>
      <c r="C12" s="376" t="s">
        <v>76</v>
      </c>
      <c r="D12" s="376"/>
      <c r="E12" s="22"/>
      <c r="F12" s="88"/>
    </row>
    <row r="13" spans="2:6" ht="23.25" customHeight="1" x14ac:dyDescent="0.35">
      <c r="B13" s="87">
        <v>7</v>
      </c>
      <c r="C13" s="376" t="s">
        <v>75</v>
      </c>
      <c r="D13" s="376"/>
      <c r="E13" s="22"/>
      <c r="F13" s="88"/>
    </row>
    <row r="14" spans="2:6" ht="25.5" customHeight="1" x14ac:dyDescent="0.35">
      <c r="B14" s="87">
        <v>8</v>
      </c>
      <c r="C14" s="376" t="s">
        <v>74</v>
      </c>
      <c r="D14" s="376"/>
      <c r="E14" s="22"/>
      <c r="F14" s="88"/>
    </row>
    <row r="15" spans="2:6" ht="23.25" customHeight="1" x14ac:dyDescent="0.35">
      <c r="B15" s="87">
        <v>9</v>
      </c>
      <c r="C15" s="376" t="s">
        <v>73</v>
      </c>
      <c r="D15" s="376"/>
      <c r="E15" s="22"/>
      <c r="F15" s="88"/>
    </row>
    <row r="16" spans="2:6" ht="23.25" customHeight="1" x14ac:dyDescent="0.35">
      <c r="B16" s="87">
        <v>10</v>
      </c>
      <c r="C16" s="376" t="s">
        <v>72</v>
      </c>
      <c r="D16" s="376"/>
      <c r="E16" s="22"/>
      <c r="F16" s="88"/>
    </row>
    <row r="17" spans="2:6" ht="23.25" customHeight="1" x14ac:dyDescent="0.35">
      <c r="B17" s="87">
        <v>11</v>
      </c>
      <c r="C17" s="376" t="s">
        <v>71</v>
      </c>
      <c r="D17" s="376"/>
      <c r="E17" s="22"/>
      <c r="F17" s="88"/>
    </row>
    <row r="18" spans="2:6" ht="23.25" customHeight="1" x14ac:dyDescent="0.35">
      <c r="B18" s="87">
        <v>12</v>
      </c>
      <c r="C18" s="376" t="s">
        <v>70</v>
      </c>
      <c r="D18" s="376"/>
      <c r="E18" s="22"/>
      <c r="F18" s="88"/>
    </row>
    <row r="19" spans="2:6" ht="23.25" customHeight="1" x14ac:dyDescent="0.35">
      <c r="B19" s="87">
        <v>13</v>
      </c>
      <c r="C19" s="376" t="s">
        <v>69</v>
      </c>
      <c r="D19" s="376"/>
      <c r="E19" s="22"/>
      <c r="F19" s="88"/>
    </row>
    <row r="20" spans="2:6" ht="23.25" customHeight="1" x14ac:dyDescent="0.35">
      <c r="B20" s="87">
        <v>14</v>
      </c>
      <c r="C20" s="376" t="s">
        <v>405</v>
      </c>
      <c r="D20" s="376"/>
      <c r="E20" s="22"/>
      <c r="F20" s="88"/>
    </row>
    <row r="21" spans="2:6" ht="23.25" customHeight="1" x14ac:dyDescent="0.35">
      <c r="B21" s="87">
        <v>15</v>
      </c>
      <c r="C21" s="376" t="s">
        <v>68</v>
      </c>
      <c r="D21" s="376"/>
      <c r="E21" s="22"/>
      <c r="F21" s="88"/>
    </row>
    <row r="22" spans="2:6" ht="23.25" customHeight="1" x14ac:dyDescent="0.35">
      <c r="B22" s="87">
        <v>16</v>
      </c>
      <c r="C22" s="376" t="s">
        <v>67</v>
      </c>
      <c r="D22" s="376"/>
      <c r="E22" s="22"/>
      <c r="F22" s="88"/>
    </row>
    <row r="23" spans="2:6" ht="23.25" customHeight="1" x14ac:dyDescent="0.35">
      <c r="B23" s="87">
        <v>17</v>
      </c>
      <c r="C23" s="376" t="s">
        <v>66</v>
      </c>
      <c r="D23" s="376"/>
      <c r="E23" s="22"/>
      <c r="F23" s="88"/>
    </row>
    <row r="24" spans="2:6" ht="23.25" customHeight="1" x14ac:dyDescent="0.35">
      <c r="B24" s="87">
        <v>18</v>
      </c>
      <c r="C24" s="377" t="s">
        <v>65</v>
      </c>
      <c r="D24" s="377"/>
      <c r="E24" s="89"/>
      <c r="F24" s="90"/>
    </row>
    <row r="25" spans="2:6" ht="23.25" customHeight="1" thickBot="1" x14ac:dyDescent="0.4">
      <c r="B25" s="87">
        <v>19</v>
      </c>
      <c r="C25" s="377" t="s">
        <v>406</v>
      </c>
      <c r="D25" s="377"/>
      <c r="E25" s="89"/>
      <c r="F25" s="90"/>
    </row>
    <row r="26" spans="2:6" ht="15.75" customHeight="1" thickBot="1" x14ac:dyDescent="0.4">
      <c r="B26" s="378" t="s">
        <v>64</v>
      </c>
      <c r="C26" s="379"/>
      <c r="D26" s="379"/>
      <c r="E26" s="379">
        <f>COUNTIF(E7:E25,"X")</f>
        <v>0</v>
      </c>
      <c r="F26" s="380"/>
    </row>
    <row r="27" spans="2:6" ht="72" customHeight="1" x14ac:dyDescent="0.35">
      <c r="B27" s="374" t="s">
        <v>404</v>
      </c>
      <c r="C27" s="374"/>
      <c r="D27" s="374"/>
      <c r="E27" s="374"/>
      <c r="F27" s="374"/>
    </row>
    <row r="28" spans="2:6" x14ac:dyDescent="0.35">
      <c r="B28" s="375" t="s">
        <v>401</v>
      </c>
      <c r="C28" s="375"/>
      <c r="D28" s="375"/>
      <c r="E28" s="375"/>
      <c r="F28" s="375"/>
    </row>
    <row r="29" spans="2:6" x14ac:dyDescent="0.35">
      <c r="B29" s="375" t="s">
        <v>402</v>
      </c>
      <c r="C29" s="375"/>
      <c r="D29" s="375"/>
      <c r="E29" s="375"/>
      <c r="F29" s="375"/>
    </row>
    <row r="30" spans="2:6" x14ac:dyDescent="0.35">
      <c r="B30" s="375" t="s">
        <v>403</v>
      </c>
      <c r="C30" s="375"/>
      <c r="D30" s="375"/>
      <c r="E30" s="375"/>
      <c r="F30" s="375"/>
    </row>
    <row r="31" spans="2:6" ht="9.75" customHeight="1" x14ac:dyDescent="0.35">
      <c r="B31" s="396"/>
      <c r="C31" s="396"/>
      <c r="D31" s="396"/>
      <c r="E31" s="396"/>
      <c r="F31" s="396"/>
    </row>
    <row r="32" spans="2:6" ht="15" thickBot="1" x14ac:dyDescent="0.4"/>
    <row r="33" spans="2:6" ht="18.5" thickBot="1" x14ac:dyDescent="0.4">
      <c r="B33" s="381" t="s">
        <v>87</v>
      </c>
      <c r="C33" s="382"/>
      <c r="D33" s="382"/>
      <c r="E33" s="382"/>
      <c r="F33" s="383"/>
    </row>
    <row r="34" spans="2:6" x14ac:dyDescent="0.35">
      <c r="B34" s="390" t="s">
        <v>400</v>
      </c>
      <c r="C34" s="391"/>
      <c r="D34" s="391"/>
      <c r="E34" s="391"/>
      <c r="F34" s="392"/>
    </row>
    <row r="35" spans="2:6" ht="15" thickBot="1" x14ac:dyDescent="0.4">
      <c r="B35" s="393" t="s">
        <v>375</v>
      </c>
      <c r="C35" s="394"/>
      <c r="D35" s="394"/>
      <c r="E35" s="394"/>
      <c r="F35" s="395"/>
    </row>
    <row r="36" spans="2:6" x14ac:dyDescent="0.35">
      <c r="B36" s="384" t="s">
        <v>86</v>
      </c>
      <c r="C36" s="386" t="s">
        <v>85</v>
      </c>
      <c r="D36" s="386"/>
      <c r="E36" s="386" t="s">
        <v>84</v>
      </c>
      <c r="F36" s="388"/>
    </row>
    <row r="37" spans="2:6" ht="15" thickBot="1" x14ac:dyDescent="0.4">
      <c r="B37" s="385"/>
      <c r="C37" s="387"/>
      <c r="D37" s="387"/>
      <c r="E37" s="82" t="s">
        <v>83</v>
      </c>
      <c r="F37" s="83" t="s">
        <v>82</v>
      </c>
    </row>
    <row r="38" spans="2:6" x14ac:dyDescent="0.35">
      <c r="B38" s="84">
        <v>1</v>
      </c>
      <c r="C38" s="389" t="s">
        <v>81</v>
      </c>
      <c r="D38" s="389"/>
      <c r="E38" s="85"/>
      <c r="F38" s="86"/>
    </row>
    <row r="39" spans="2:6" x14ac:dyDescent="0.35">
      <c r="B39" s="87">
        <v>2</v>
      </c>
      <c r="C39" s="376" t="s">
        <v>80</v>
      </c>
      <c r="D39" s="376"/>
      <c r="E39" s="22"/>
      <c r="F39" s="88"/>
    </row>
    <row r="40" spans="2:6" x14ac:dyDescent="0.35">
      <c r="B40" s="87">
        <v>3</v>
      </c>
      <c r="C40" s="376" t="s">
        <v>79</v>
      </c>
      <c r="D40" s="376"/>
      <c r="E40" s="22"/>
      <c r="F40" s="88"/>
    </row>
    <row r="41" spans="2:6" x14ac:dyDescent="0.35">
      <c r="B41" s="87">
        <v>4</v>
      </c>
      <c r="C41" s="376" t="s">
        <v>78</v>
      </c>
      <c r="D41" s="376"/>
      <c r="E41" s="22"/>
      <c r="F41" s="88"/>
    </row>
    <row r="42" spans="2:6" x14ac:dyDescent="0.35">
      <c r="B42" s="87">
        <v>5</v>
      </c>
      <c r="C42" s="376" t="s">
        <v>77</v>
      </c>
      <c r="D42" s="376"/>
      <c r="E42" s="22"/>
      <c r="F42" s="88"/>
    </row>
    <row r="43" spans="2:6" x14ac:dyDescent="0.35">
      <c r="B43" s="87">
        <v>6</v>
      </c>
      <c r="C43" s="376" t="s">
        <v>76</v>
      </c>
      <c r="D43" s="376"/>
      <c r="E43" s="22"/>
      <c r="F43" s="88"/>
    </row>
    <row r="44" spans="2:6" x14ac:dyDescent="0.35">
      <c r="B44" s="87">
        <v>7</v>
      </c>
      <c r="C44" s="376" t="s">
        <v>75</v>
      </c>
      <c r="D44" s="376"/>
      <c r="E44" s="22"/>
      <c r="F44" s="88"/>
    </row>
    <row r="45" spans="2:6" ht="29.5" customHeight="1" x14ac:dyDescent="0.35">
      <c r="B45" s="87">
        <v>8</v>
      </c>
      <c r="C45" s="376" t="s">
        <v>74</v>
      </c>
      <c r="D45" s="376"/>
      <c r="E45" s="22"/>
      <c r="F45" s="88"/>
    </row>
    <row r="46" spans="2:6" x14ac:dyDescent="0.35">
      <c r="B46" s="87">
        <v>9</v>
      </c>
      <c r="C46" s="376" t="s">
        <v>73</v>
      </c>
      <c r="D46" s="376"/>
      <c r="E46" s="22"/>
      <c r="F46" s="88"/>
    </row>
    <row r="47" spans="2:6" x14ac:dyDescent="0.35">
      <c r="B47" s="87">
        <v>10</v>
      </c>
      <c r="C47" s="376" t="s">
        <v>72</v>
      </c>
      <c r="D47" s="376"/>
      <c r="E47" s="22"/>
      <c r="F47" s="88"/>
    </row>
    <row r="48" spans="2:6" x14ac:dyDescent="0.35">
      <c r="B48" s="87">
        <v>11</v>
      </c>
      <c r="C48" s="376" t="s">
        <v>71</v>
      </c>
      <c r="D48" s="376"/>
      <c r="E48" s="22"/>
      <c r="F48" s="88"/>
    </row>
    <row r="49" spans="2:6" x14ac:dyDescent="0.35">
      <c r="B49" s="87">
        <v>12</v>
      </c>
      <c r="C49" s="376" t="s">
        <v>70</v>
      </c>
      <c r="D49" s="376"/>
      <c r="E49" s="22"/>
      <c r="F49" s="88"/>
    </row>
    <row r="50" spans="2:6" x14ac:dyDescent="0.35">
      <c r="B50" s="87">
        <v>13</v>
      </c>
      <c r="C50" s="376" t="s">
        <v>69</v>
      </c>
      <c r="D50" s="376"/>
      <c r="E50" s="22"/>
      <c r="F50" s="88"/>
    </row>
    <row r="51" spans="2:6" x14ac:dyDescent="0.35">
      <c r="B51" s="87">
        <v>14</v>
      </c>
      <c r="C51" s="376" t="s">
        <v>405</v>
      </c>
      <c r="D51" s="376"/>
      <c r="E51" s="22"/>
      <c r="F51" s="88"/>
    </row>
    <row r="52" spans="2:6" x14ac:dyDescent="0.35">
      <c r="B52" s="87">
        <v>15</v>
      </c>
      <c r="C52" s="376" t="s">
        <v>68</v>
      </c>
      <c r="D52" s="376"/>
      <c r="E52" s="22"/>
      <c r="F52" s="88"/>
    </row>
    <row r="53" spans="2:6" x14ac:dyDescent="0.35">
      <c r="B53" s="87">
        <v>16</v>
      </c>
      <c r="C53" s="376" t="s">
        <v>67</v>
      </c>
      <c r="D53" s="376"/>
      <c r="E53" s="22"/>
      <c r="F53" s="88"/>
    </row>
    <row r="54" spans="2:6" x14ac:dyDescent="0.35">
      <c r="B54" s="87">
        <v>17</v>
      </c>
      <c r="C54" s="376" t="s">
        <v>66</v>
      </c>
      <c r="D54" s="376"/>
      <c r="E54" s="22"/>
      <c r="F54" s="88"/>
    </row>
    <row r="55" spans="2:6" x14ac:dyDescent="0.35">
      <c r="B55" s="87">
        <v>18</v>
      </c>
      <c r="C55" s="377" t="s">
        <v>65</v>
      </c>
      <c r="D55" s="377"/>
      <c r="E55" s="89"/>
      <c r="F55" s="90"/>
    </row>
    <row r="56" spans="2:6" ht="15" thickBot="1" x14ac:dyDescent="0.4">
      <c r="B56" s="87">
        <v>19</v>
      </c>
      <c r="C56" s="377" t="s">
        <v>406</v>
      </c>
      <c r="D56" s="377"/>
      <c r="E56" s="89"/>
      <c r="F56" s="90"/>
    </row>
    <row r="57" spans="2:6" ht="15" thickBot="1" x14ac:dyDescent="0.4">
      <c r="B57" s="378" t="s">
        <v>64</v>
      </c>
      <c r="C57" s="379"/>
      <c r="D57" s="379"/>
      <c r="E57" s="379">
        <f>COUNTIF(E38:E56,"X")</f>
        <v>0</v>
      </c>
      <c r="F57" s="380"/>
    </row>
    <row r="58" spans="2:6" ht="61" customHeight="1" x14ac:dyDescent="0.35">
      <c r="B58" s="374" t="s">
        <v>404</v>
      </c>
      <c r="C58" s="374"/>
      <c r="D58" s="374"/>
      <c r="E58" s="374"/>
      <c r="F58" s="374"/>
    </row>
    <row r="59" spans="2:6" x14ac:dyDescent="0.35">
      <c r="B59" s="396"/>
      <c r="C59" s="396"/>
      <c r="D59" s="396"/>
      <c r="E59" s="396"/>
      <c r="F59" s="396"/>
    </row>
    <row r="60" spans="2:6" x14ac:dyDescent="0.35">
      <c r="B60" s="375" t="s">
        <v>401</v>
      </c>
      <c r="C60" s="375"/>
      <c r="D60" s="375"/>
      <c r="E60" s="375"/>
      <c r="F60" s="375"/>
    </row>
    <row r="61" spans="2:6" x14ac:dyDescent="0.35">
      <c r="B61" s="375" t="s">
        <v>402</v>
      </c>
      <c r="C61" s="375"/>
      <c r="D61" s="375"/>
      <c r="E61" s="375"/>
      <c r="F61" s="375"/>
    </row>
    <row r="62" spans="2:6" x14ac:dyDescent="0.35">
      <c r="B62" s="375" t="s">
        <v>403</v>
      </c>
      <c r="C62" s="375"/>
      <c r="D62" s="375"/>
      <c r="E62" s="375"/>
      <c r="F62" s="375"/>
    </row>
    <row r="63" spans="2:6" x14ac:dyDescent="0.35">
      <c r="B63" s="141"/>
      <c r="C63" s="141"/>
      <c r="D63" s="141"/>
      <c r="E63" s="141"/>
      <c r="F63" s="141"/>
    </row>
    <row r="64" spans="2:6" ht="15" thickBot="1" x14ac:dyDescent="0.4">
      <c r="B64" s="397" t="s">
        <v>281</v>
      </c>
      <c r="C64" s="397"/>
      <c r="D64" s="397"/>
      <c r="E64" s="397"/>
      <c r="F64" s="397"/>
    </row>
    <row r="65" spans="2:6" ht="18.5" thickBot="1" x14ac:dyDescent="0.4">
      <c r="B65" s="381" t="s">
        <v>87</v>
      </c>
      <c r="C65" s="382"/>
      <c r="D65" s="382"/>
      <c r="E65" s="382"/>
      <c r="F65" s="383"/>
    </row>
    <row r="66" spans="2:6" x14ac:dyDescent="0.35">
      <c r="B66" s="390" t="s">
        <v>400</v>
      </c>
      <c r="C66" s="391"/>
      <c r="D66" s="391"/>
      <c r="E66" s="391"/>
      <c r="F66" s="392"/>
    </row>
    <row r="67" spans="2:6" ht="15" thickBot="1" x14ac:dyDescent="0.4">
      <c r="B67" s="393" t="s">
        <v>616</v>
      </c>
      <c r="C67" s="394"/>
      <c r="D67" s="394"/>
      <c r="E67" s="394"/>
      <c r="F67" s="395"/>
    </row>
    <row r="68" spans="2:6" x14ac:dyDescent="0.35">
      <c r="B68" s="384" t="s">
        <v>86</v>
      </c>
      <c r="C68" s="386" t="s">
        <v>85</v>
      </c>
      <c r="D68" s="386"/>
      <c r="E68" s="386" t="s">
        <v>84</v>
      </c>
      <c r="F68" s="388"/>
    </row>
    <row r="69" spans="2:6" ht="15" thickBot="1" x14ac:dyDescent="0.4">
      <c r="B69" s="385"/>
      <c r="C69" s="387"/>
      <c r="D69" s="387"/>
      <c r="E69" s="142" t="s">
        <v>83</v>
      </c>
      <c r="F69" s="83" t="s">
        <v>82</v>
      </c>
    </row>
    <row r="70" spans="2:6" x14ac:dyDescent="0.35">
      <c r="B70" s="84">
        <v>1</v>
      </c>
      <c r="C70" s="389" t="s">
        <v>81</v>
      </c>
      <c r="D70" s="389"/>
      <c r="E70" s="85"/>
      <c r="F70" s="86"/>
    </row>
    <row r="71" spans="2:6" x14ac:dyDescent="0.35">
      <c r="B71" s="87">
        <v>2</v>
      </c>
      <c r="C71" s="376" t="s">
        <v>80</v>
      </c>
      <c r="D71" s="376"/>
      <c r="E71" s="140"/>
      <c r="F71" s="88"/>
    </row>
    <row r="72" spans="2:6" x14ac:dyDescent="0.35">
      <c r="B72" s="87">
        <v>3</v>
      </c>
      <c r="C72" s="376" t="s">
        <v>79</v>
      </c>
      <c r="D72" s="376"/>
      <c r="E72" s="140"/>
      <c r="F72" s="88"/>
    </row>
    <row r="73" spans="2:6" x14ac:dyDescent="0.35">
      <c r="B73" s="87">
        <v>4</v>
      </c>
      <c r="C73" s="376" t="s">
        <v>78</v>
      </c>
      <c r="D73" s="376"/>
      <c r="E73" s="140"/>
      <c r="F73" s="88"/>
    </row>
    <row r="74" spans="2:6" x14ac:dyDescent="0.35">
      <c r="B74" s="87">
        <v>5</v>
      </c>
      <c r="C74" s="376" t="s">
        <v>77</v>
      </c>
      <c r="D74" s="376"/>
      <c r="E74" s="140"/>
      <c r="F74" s="88"/>
    </row>
    <row r="75" spans="2:6" x14ac:dyDescent="0.35">
      <c r="B75" s="87">
        <v>6</v>
      </c>
      <c r="C75" s="376" t="s">
        <v>76</v>
      </c>
      <c r="D75" s="376"/>
      <c r="E75" s="140"/>
      <c r="F75" s="88"/>
    </row>
    <row r="76" spans="2:6" x14ac:dyDescent="0.35">
      <c r="B76" s="87">
        <v>7</v>
      </c>
      <c r="C76" s="376" t="s">
        <v>75</v>
      </c>
      <c r="D76" s="376"/>
      <c r="E76" s="140"/>
      <c r="F76" s="88"/>
    </row>
    <row r="77" spans="2:6" ht="33" customHeight="1" x14ac:dyDescent="0.35">
      <c r="B77" s="87">
        <v>8</v>
      </c>
      <c r="C77" s="376" t="s">
        <v>74</v>
      </c>
      <c r="D77" s="376"/>
      <c r="E77" s="140"/>
      <c r="F77" s="88"/>
    </row>
    <row r="78" spans="2:6" x14ac:dyDescent="0.35">
      <c r="B78" s="87">
        <v>9</v>
      </c>
      <c r="C78" s="376" t="s">
        <v>73</v>
      </c>
      <c r="D78" s="376"/>
      <c r="E78" s="140"/>
      <c r="F78" s="88"/>
    </row>
    <row r="79" spans="2:6" x14ac:dyDescent="0.35">
      <c r="B79" s="87">
        <v>10</v>
      </c>
      <c r="C79" s="376" t="s">
        <v>72</v>
      </c>
      <c r="D79" s="376"/>
      <c r="E79" s="140"/>
      <c r="F79" s="88"/>
    </row>
    <row r="80" spans="2:6" x14ac:dyDescent="0.35">
      <c r="B80" s="87">
        <v>11</v>
      </c>
      <c r="C80" s="376" t="s">
        <v>71</v>
      </c>
      <c r="D80" s="376"/>
      <c r="E80" s="140"/>
      <c r="F80" s="88"/>
    </row>
    <row r="81" spans="2:6" x14ac:dyDescent="0.35">
      <c r="B81" s="87">
        <v>12</v>
      </c>
      <c r="C81" s="376" t="s">
        <v>70</v>
      </c>
      <c r="D81" s="376"/>
      <c r="E81" s="140"/>
      <c r="F81" s="88"/>
    </row>
    <row r="82" spans="2:6" x14ac:dyDescent="0.35">
      <c r="B82" s="87">
        <v>13</v>
      </c>
      <c r="C82" s="376" t="s">
        <v>69</v>
      </c>
      <c r="D82" s="376"/>
      <c r="E82" s="140"/>
      <c r="F82" s="88"/>
    </row>
    <row r="83" spans="2:6" x14ac:dyDescent="0.35">
      <c r="B83" s="87">
        <v>14</v>
      </c>
      <c r="C83" s="376" t="s">
        <v>405</v>
      </c>
      <c r="D83" s="376"/>
      <c r="E83" s="140"/>
      <c r="F83" s="88"/>
    </row>
    <row r="84" spans="2:6" x14ac:dyDescent="0.35">
      <c r="B84" s="87">
        <v>15</v>
      </c>
      <c r="C84" s="376" t="s">
        <v>68</v>
      </c>
      <c r="D84" s="376"/>
      <c r="E84" s="140"/>
      <c r="F84" s="88"/>
    </row>
    <row r="85" spans="2:6" x14ac:dyDescent="0.35">
      <c r="B85" s="87">
        <v>16</v>
      </c>
      <c r="C85" s="376" t="s">
        <v>67</v>
      </c>
      <c r="D85" s="376"/>
      <c r="E85" s="140"/>
      <c r="F85" s="88"/>
    </row>
    <row r="86" spans="2:6" x14ac:dyDescent="0.35">
      <c r="B86" s="87">
        <v>17</v>
      </c>
      <c r="C86" s="376" t="s">
        <v>66</v>
      </c>
      <c r="D86" s="376"/>
      <c r="E86" s="140"/>
      <c r="F86" s="88"/>
    </row>
    <row r="87" spans="2:6" x14ac:dyDescent="0.35">
      <c r="B87" s="87">
        <v>18</v>
      </c>
      <c r="C87" s="377" t="s">
        <v>65</v>
      </c>
      <c r="D87" s="377"/>
      <c r="E87" s="89"/>
      <c r="F87" s="90"/>
    </row>
    <row r="88" spans="2:6" ht="15" thickBot="1" x14ac:dyDescent="0.4">
      <c r="B88" s="87">
        <v>19</v>
      </c>
      <c r="C88" s="377" t="s">
        <v>406</v>
      </c>
      <c r="D88" s="377"/>
      <c r="E88" s="89"/>
      <c r="F88" s="90"/>
    </row>
    <row r="89" spans="2:6" ht="15" thickBot="1" x14ac:dyDescent="0.4">
      <c r="B89" s="378" t="s">
        <v>64</v>
      </c>
      <c r="C89" s="379"/>
      <c r="D89" s="379"/>
      <c r="E89" s="379">
        <f>COUNTIF(E70:E88,"X")</f>
        <v>0</v>
      </c>
      <c r="F89" s="380"/>
    </row>
    <row r="90" spans="2:6" ht="49.5" customHeight="1" x14ac:dyDescent="0.35">
      <c r="B90" s="374" t="s">
        <v>404</v>
      </c>
      <c r="C90" s="374"/>
      <c r="D90" s="374"/>
      <c r="E90" s="374"/>
      <c r="F90" s="374"/>
    </row>
    <row r="91" spans="2:6" x14ac:dyDescent="0.35">
      <c r="B91" s="375" t="s">
        <v>401</v>
      </c>
      <c r="C91" s="375"/>
      <c r="D91" s="375"/>
      <c r="E91" s="375"/>
      <c r="F91" s="375"/>
    </row>
    <row r="92" spans="2:6" x14ac:dyDescent="0.35">
      <c r="B92" s="375" t="s">
        <v>402</v>
      </c>
      <c r="C92" s="375"/>
      <c r="D92" s="375"/>
      <c r="E92" s="375"/>
      <c r="F92" s="375"/>
    </row>
    <row r="93" spans="2:6" x14ac:dyDescent="0.35">
      <c r="B93" s="375" t="s">
        <v>403</v>
      </c>
      <c r="C93" s="375"/>
      <c r="D93" s="375"/>
      <c r="E93" s="375"/>
      <c r="F93" s="375"/>
    </row>
    <row r="94" spans="2:6" ht="15" thickBot="1" x14ac:dyDescent="0.4"/>
    <row r="95" spans="2:6" ht="18.5" thickBot="1" x14ac:dyDescent="0.4">
      <c r="B95" s="381" t="s">
        <v>87</v>
      </c>
      <c r="C95" s="382"/>
      <c r="D95" s="382"/>
      <c r="E95" s="382"/>
      <c r="F95" s="383"/>
    </row>
    <row r="96" spans="2:6" x14ac:dyDescent="0.35">
      <c r="B96" s="390" t="s">
        <v>400</v>
      </c>
      <c r="C96" s="391"/>
      <c r="D96" s="391"/>
      <c r="E96" s="391"/>
      <c r="F96" s="392"/>
    </row>
    <row r="97" spans="2:6" ht="33.65" customHeight="1" thickBot="1" x14ac:dyDescent="0.4">
      <c r="B97" s="393" t="s">
        <v>364</v>
      </c>
      <c r="C97" s="394"/>
      <c r="D97" s="394"/>
      <c r="E97" s="394"/>
      <c r="F97" s="395"/>
    </row>
    <row r="98" spans="2:6" x14ac:dyDescent="0.35">
      <c r="B98" s="384" t="s">
        <v>86</v>
      </c>
      <c r="C98" s="386" t="s">
        <v>85</v>
      </c>
      <c r="D98" s="386"/>
      <c r="E98" s="386" t="s">
        <v>84</v>
      </c>
      <c r="F98" s="388"/>
    </row>
    <row r="99" spans="2:6" ht="15" thickBot="1" x14ac:dyDescent="0.4">
      <c r="B99" s="385"/>
      <c r="C99" s="387"/>
      <c r="D99" s="387"/>
      <c r="E99" s="142" t="s">
        <v>83</v>
      </c>
      <c r="F99" s="83" t="s">
        <v>82</v>
      </c>
    </row>
    <row r="100" spans="2:6" x14ac:dyDescent="0.35">
      <c r="B100" s="84">
        <v>1</v>
      </c>
      <c r="C100" s="389" t="s">
        <v>81</v>
      </c>
      <c r="D100" s="389"/>
      <c r="E100" s="85"/>
      <c r="F100" s="86"/>
    </row>
    <row r="101" spans="2:6" x14ac:dyDescent="0.35">
      <c r="B101" s="87">
        <v>2</v>
      </c>
      <c r="C101" s="376" t="s">
        <v>80</v>
      </c>
      <c r="D101" s="376"/>
      <c r="E101" s="140"/>
      <c r="F101" s="88"/>
    </row>
    <row r="102" spans="2:6" x14ac:dyDescent="0.35">
      <c r="B102" s="87">
        <v>3</v>
      </c>
      <c r="C102" s="376" t="s">
        <v>79</v>
      </c>
      <c r="D102" s="376"/>
      <c r="E102" s="140"/>
      <c r="F102" s="88"/>
    </row>
    <row r="103" spans="2:6" ht="26.15" customHeight="1" x14ac:dyDescent="0.35">
      <c r="B103" s="87">
        <v>4</v>
      </c>
      <c r="C103" s="376" t="s">
        <v>78</v>
      </c>
      <c r="D103" s="376"/>
      <c r="E103" s="140"/>
      <c r="F103" s="88"/>
    </row>
    <row r="104" spans="2:6" x14ac:dyDescent="0.35">
      <c r="B104" s="87">
        <v>5</v>
      </c>
      <c r="C104" s="376" t="s">
        <v>77</v>
      </c>
      <c r="D104" s="376"/>
      <c r="E104" s="140"/>
      <c r="F104" s="88"/>
    </row>
    <row r="105" spans="2:6" x14ac:dyDescent="0.35">
      <c r="B105" s="87">
        <v>6</v>
      </c>
      <c r="C105" s="376" t="s">
        <v>76</v>
      </c>
      <c r="D105" s="376"/>
      <c r="E105" s="140"/>
      <c r="F105" s="88"/>
    </row>
    <row r="106" spans="2:6" x14ac:dyDescent="0.35">
      <c r="B106" s="87">
        <v>7</v>
      </c>
      <c r="C106" s="376" t="s">
        <v>75</v>
      </c>
      <c r="D106" s="376"/>
      <c r="E106" s="140"/>
      <c r="F106" s="88"/>
    </row>
    <row r="107" spans="2:6" ht="30" customHeight="1" x14ac:dyDescent="0.35">
      <c r="B107" s="87">
        <v>8</v>
      </c>
      <c r="C107" s="376" t="s">
        <v>74</v>
      </c>
      <c r="D107" s="376"/>
      <c r="E107" s="140"/>
      <c r="F107" s="88"/>
    </row>
    <row r="108" spans="2:6" x14ac:dyDescent="0.35">
      <c r="B108" s="87">
        <v>9</v>
      </c>
      <c r="C108" s="376" t="s">
        <v>73</v>
      </c>
      <c r="D108" s="376"/>
      <c r="E108" s="140"/>
      <c r="F108" s="88"/>
    </row>
    <row r="109" spans="2:6" x14ac:dyDescent="0.35">
      <c r="B109" s="87">
        <v>10</v>
      </c>
      <c r="C109" s="376" t="s">
        <v>72</v>
      </c>
      <c r="D109" s="376"/>
      <c r="E109" s="140"/>
      <c r="F109" s="88"/>
    </row>
    <row r="110" spans="2:6" x14ac:dyDescent="0.35">
      <c r="B110" s="87">
        <v>11</v>
      </c>
      <c r="C110" s="376" t="s">
        <v>71</v>
      </c>
      <c r="D110" s="376"/>
      <c r="E110" s="140"/>
      <c r="F110" s="88"/>
    </row>
    <row r="111" spans="2:6" x14ac:dyDescent="0.35">
      <c r="B111" s="87">
        <v>12</v>
      </c>
      <c r="C111" s="376" t="s">
        <v>70</v>
      </c>
      <c r="D111" s="376"/>
      <c r="E111" s="140"/>
      <c r="F111" s="88"/>
    </row>
    <row r="112" spans="2:6" x14ac:dyDescent="0.35">
      <c r="B112" s="87">
        <v>13</v>
      </c>
      <c r="C112" s="376" t="s">
        <v>69</v>
      </c>
      <c r="D112" s="376"/>
      <c r="E112" s="140"/>
      <c r="F112" s="88"/>
    </row>
    <row r="113" spans="2:6" x14ac:dyDescent="0.35">
      <c r="B113" s="87">
        <v>14</v>
      </c>
      <c r="C113" s="376" t="s">
        <v>405</v>
      </c>
      <c r="D113" s="376"/>
      <c r="E113" s="140"/>
      <c r="F113" s="88"/>
    </row>
    <row r="114" spans="2:6" x14ac:dyDescent="0.35">
      <c r="B114" s="87">
        <v>15</v>
      </c>
      <c r="C114" s="376" t="s">
        <v>68</v>
      </c>
      <c r="D114" s="376"/>
      <c r="E114" s="140"/>
      <c r="F114" s="88"/>
    </row>
    <row r="115" spans="2:6" x14ac:dyDescent="0.35">
      <c r="B115" s="87">
        <v>16</v>
      </c>
      <c r="C115" s="376" t="s">
        <v>67</v>
      </c>
      <c r="D115" s="376"/>
      <c r="E115" s="140"/>
      <c r="F115" s="88"/>
    </row>
    <row r="116" spans="2:6" x14ac:dyDescent="0.35">
      <c r="B116" s="87">
        <v>17</v>
      </c>
      <c r="C116" s="376" t="s">
        <v>66</v>
      </c>
      <c r="D116" s="376"/>
      <c r="E116" s="140"/>
      <c r="F116" s="88"/>
    </row>
    <row r="117" spans="2:6" x14ac:dyDescent="0.35">
      <c r="B117" s="87">
        <v>18</v>
      </c>
      <c r="C117" s="377" t="s">
        <v>65</v>
      </c>
      <c r="D117" s="377"/>
      <c r="E117" s="89"/>
      <c r="F117" s="90"/>
    </row>
    <row r="118" spans="2:6" ht="15" thickBot="1" x14ac:dyDescent="0.4">
      <c r="B118" s="87">
        <v>19</v>
      </c>
      <c r="C118" s="377" t="s">
        <v>406</v>
      </c>
      <c r="D118" s="377"/>
      <c r="E118" s="89"/>
      <c r="F118" s="90"/>
    </row>
    <row r="119" spans="2:6" ht="15" thickBot="1" x14ac:dyDescent="0.4">
      <c r="B119" s="378" t="s">
        <v>64</v>
      </c>
      <c r="C119" s="379"/>
      <c r="D119" s="379"/>
      <c r="E119" s="379">
        <f>COUNTIF(E100:E118,"X")</f>
        <v>0</v>
      </c>
      <c r="F119" s="380"/>
    </row>
    <row r="120" spans="2:6" ht="64.5" customHeight="1" x14ac:dyDescent="0.35">
      <c r="B120" s="374" t="s">
        <v>404</v>
      </c>
      <c r="C120" s="374"/>
      <c r="D120" s="374"/>
      <c r="E120" s="374"/>
      <c r="F120" s="374"/>
    </row>
    <row r="121" spans="2:6" x14ac:dyDescent="0.35">
      <c r="B121" s="375" t="s">
        <v>401</v>
      </c>
      <c r="C121" s="375"/>
      <c r="D121" s="375"/>
      <c r="E121" s="375"/>
      <c r="F121" s="375"/>
    </row>
    <row r="122" spans="2:6" x14ac:dyDescent="0.35">
      <c r="B122" s="375" t="s">
        <v>402</v>
      </c>
      <c r="C122" s="375"/>
      <c r="D122" s="375"/>
      <c r="E122" s="375"/>
      <c r="F122" s="375"/>
    </row>
    <row r="123" spans="2:6" x14ac:dyDescent="0.35">
      <c r="B123" s="375" t="s">
        <v>403</v>
      </c>
      <c r="C123" s="375"/>
      <c r="D123" s="375"/>
      <c r="E123" s="375"/>
      <c r="F123" s="375"/>
    </row>
  </sheetData>
  <mergeCells count="127">
    <mergeCell ref="E119:F119"/>
    <mergeCell ref="B120:F120"/>
    <mergeCell ref="B121:F121"/>
    <mergeCell ref="B122:F122"/>
    <mergeCell ref="B123:F123"/>
    <mergeCell ref="C115:D115"/>
    <mergeCell ref="C116:D116"/>
    <mergeCell ref="C117:D117"/>
    <mergeCell ref="C118:D118"/>
    <mergeCell ref="B119:D119"/>
    <mergeCell ref="C110:D110"/>
    <mergeCell ref="C111:D111"/>
    <mergeCell ref="C112:D112"/>
    <mergeCell ref="C113:D113"/>
    <mergeCell ref="C114:D114"/>
    <mergeCell ref="C105:D105"/>
    <mergeCell ref="C106:D106"/>
    <mergeCell ref="C107:D107"/>
    <mergeCell ref="C108:D108"/>
    <mergeCell ref="C109:D109"/>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82:D82"/>
    <mergeCell ref="C83:D83"/>
    <mergeCell ref="C84:D84"/>
    <mergeCell ref="C75:D75"/>
    <mergeCell ref="C76:D76"/>
    <mergeCell ref="C77:D77"/>
    <mergeCell ref="C78:D78"/>
    <mergeCell ref="C79:D79"/>
    <mergeCell ref="C70:D70"/>
    <mergeCell ref="C71:D71"/>
    <mergeCell ref="C72:D72"/>
    <mergeCell ref="C73:D73"/>
    <mergeCell ref="C74:D74"/>
    <mergeCell ref="B65:F65"/>
    <mergeCell ref="B66:F66"/>
    <mergeCell ref="B67:F67"/>
    <mergeCell ref="B68:B69"/>
    <mergeCell ref="C68:D69"/>
    <mergeCell ref="E68:F68"/>
    <mergeCell ref="B60:F60"/>
    <mergeCell ref="B61:F61"/>
    <mergeCell ref="B62:F62"/>
    <mergeCell ref="C44:D44"/>
    <mergeCell ref="C45:D45"/>
    <mergeCell ref="C46:D46"/>
    <mergeCell ref="C47:D47"/>
    <mergeCell ref="C48:D48"/>
    <mergeCell ref="C39:D39"/>
    <mergeCell ref="C40:D40"/>
    <mergeCell ref="C41:D41"/>
    <mergeCell ref="C42:D42"/>
    <mergeCell ref="C43:D43"/>
    <mergeCell ref="C55:D55"/>
    <mergeCell ref="C51:D51"/>
    <mergeCell ref="C56:D56"/>
    <mergeCell ref="B57:D57"/>
    <mergeCell ref="E57:F57"/>
    <mergeCell ref="B58:F58"/>
    <mergeCell ref="B59:F59"/>
    <mergeCell ref="C49:D49"/>
    <mergeCell ref="C50:D50"/>
    <mergeCell ref="C52:D52"/>
    <mergeCell ref="C53:D53"/>
    <mergeCell ref="C54:D5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s>
  <dataValidations count="1">
    <dataValidation type="list" allowBlank="1" showInputMessage="1" showErrorMessage="1" sqref="E7:F25 E38:F56 E70:F88 E100:F118" xr:uid="{00000000-0002-0000-0400-000000000000}">
      <formula1>"X"</formula1>
    </dataValidation>
  </dataValidations>
  <printOptions horizontalCentered="1"/>
  <pageMargins left="0.25" right="0.25" top="0.75" bottom="0.75" header="0.3" footer="0.3"/>
  <pageSetup scale="2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3" ma:contentTypeDescription="Create a new document." ma:contentTypeScope="" ma:versionID="148df06e5b42f9283da5f3c1e5de55ad">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43fd9dd517bc1a6640366687ff56c96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24B8D5-6AE7-4F90-82CE-CBA2314CF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16EFC6-038D-446C-8086-945A3EDCA52F}">
  <ds:schemaRefs>
    <ds:schemaRef ds:uri="http://schemas.microsoft.com/sharepoint/v3/contenttype/forms"/>
  </ds:schemaRefs>
</ds:datastoreItem>
</file>

<file path=customXml/itemProps3.xml><?xml version="1.0" encoding="utf-8"?>
<ds:datastoreItem xmlns:ds="http://schemas.openxmlformats.org/officeDocument/2006/customXml" ds:itemID="{20C3030F-48FC-4630-AF9B-1077D288C82A}">
  <ds:schemaRefs>
    <ds:schemaRef ds:uri="http://schemas.microsoft.com/office/2006/documentManagement/types"/>
    <ds:schemaRef ds:uri="http://schemas.microsoft.com/office/2006/metadata/properties"/>
    <ds:schemaRef ds:uri="http://purl.org/dc/dcmitype/"/>
    <ds:schemaRef ds:uri="c63aeb66-ec7a-465a-96a4-8a96d1084346"/>
    <ds:schemaRef ds:uri="http://schemas.microsoft.com/office/infopath/2007/PartnerControls"/>
    <ds:schemaRef ds:uri="http://purl.org/dc/terms/"/>
    <ds:schemaRef ds:uri="http://schemas.openxmlformats.org/package/2006/metadata/core-properties"/>
    <ds:schemaRef ds:uri="cc8d6b41-3058-4047-91e6-52920bca376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INSTRUCCIONES</vt:lpstr>
      <vt:lpstr>CONTEXTO PROCESO</vt:lpstr>
      <vt:lpstr>MAPA DE RIESGOS</vt:lpstr>
      <vt:lpstr>Listados Datos</vt:lpstr>
      <vt:lpstr>Evaluación Diseño Control</vt:lpstr>
      <vt:lpstr>PROBABILIDAD</vt:lpstr>
      <vt:lpstr>IMPACTO GESTIÓN</vt:lpstr>
      <vt:lpstr>IMPACTO SEG D</vt:lpstr>
      <vt:lpstr>IMPACTO CORRUPCIÓN</vt:lpstr>
      <vt:lpstr>VALORACIÓN DEL RIESGO </vt:lpstr>
      <vt:lpstr>TIPOLOGÍAS DE RIESGOS</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USUARIO</cp:lastModifiedBy>
  <cp:lastPrinted>2021-08-09T22:35:47Z</cp:lastPrinted>
  <dcterms:created xsi:type="dcterms:W3CDTF">2018-01-09T21:04:09Z</dcterms:created>
  <dcterms:modified xsi:type="dcterms:W3CDTF">2021-10-29T15:44:13Z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