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5"/>
  <workbookPr defaultThemeVersion="166925"/>
  <mc:AlternateContent xmlns:mc="http://schemas.openxmlformats.org/markup-compatibility/2006">
    <mc:Choice Requires="x15">
      <x15ac:absPath xmlns:x15ac="http://schemas.microsoft.com/office/spreadsheetml/2010/11/ac" url="C:\Users\User\Documents\DADEP\Cuadro de mando 2026\Cuadro de mando del 2026\"/>
    </mc:Choice>
  </mc:AlternateContent>
  <xr:revisionPtr revIDLastSave="0" documentId="13_ncr:1_{1259C1A8-69D7-4522-8634-AB27CE5FE38F}" xr6:coauthVersionLast="47" xr6:coauthVersionMax="47" xr10:uidLastSave="{00000000-0000-0000-0000-000000000000}"/>
  <bookViews>
    <workbookView xWindow="-110" yWindow="-110" windowWidth="19420" windowHeight="10300" tabRatio="538" xr2:uid="{58D98A08-BD1D-481E-888C-C90CA28B152E}"/>
  </bookViews>
  <sheets>
    <sheet name="Seguimiento 1er Trimestre" sheetId="9" r:id="rId1"/>
  </sheets>
  <externalReferences>
    <externalReference r:id="rId2"/>
  </externalReferences>
  <definedNames>
    <definedName name="_xlnm._FilterDatabase" localSheetId="0" hidden="1">'Seguimiento 1er Trimestre'!$A$3:$T$46</definedName>
    <definedName name="APLICACIÓN">'[1]Listas Nuevas'!$R$2:$R$4</definedName>
    <definedName name="_xlnm.Print_Area" localSheetId="0">'Seguimiento 1er Trimestre'!$A$1:$R$46</definedName>
    <definedName name="CID">'[1]Listas Nuevas'!$AM$3:$AM$9</definedName>
    <definedName name="Contexto_Externo">'[1]Listas Nuevas'!$A$2:$A$8</definedName>
    <definedName name="Contexto_Interno">'[1]Listas Nuevas'!$B$2:$B$7</definedName>
    <definedName name="Contexto_Proceso">'[1]Listas Nuevas'!$C$2:$C$8</definedName>
    <definedName name="Control_Existente">[1]Listas!$F$3:$F$5</definedName>
    <definedName name="EJECUCIÓN">'[1]Listas Nuevas'!$T$2:$T$4</definedName>
    <definedName name="FRECUENCIA">'[1]Listas Nuevas'!$L$2:$L$6</definedName>
    <definedName name="PROCESO">'[1]Listas Nuevas'!$AR$3:$AR$23</definedName>
    <definedName name="Riesgo_de_Corrupción">'[1]Listas Nuevas'!$H$10:$J$10</definedName>
    <definedName name="Riesgo_General">'[1]Listas Nuevas'!$F$11:$J$11</definedName>
    <definedName name="TIPO_CONTROL">'[1]Listas Nuevas'!$P$2:$P$3</definedName>
    <definedName name="TIPO_RIESGO" localSheetId="0">'[1]Listas Nuevas'!#REF!</definedName>
    <definedName name="TIPO_RIESGO">'[1]Listas Nuevas'!#REF!</definedName>
    <definedName name="TIPOLOGÍA">'[1]Listas Nuevas'!$E$2:$E$11</definedName>
    <definedName name="_xlnm.Print_Titles" localSheetId="0">'Seguimiento 1er Trimestre'!$1:$3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 i="9" l="1"/>
  <c r="P46" i="9" l="1"/>
  <c r="O46" i="9"/>
  <c r="O44" i="9"/>
  <c r="P44" i="9" s="1"/>
  <c r="O41" i="9"/>
  <c r="O40" i="9"/>
  <c r="O39" i="9"/>
  <c r="O38" i="9"/>
  <c r="O36" i="9"/>
  <c r="O35" i="9"/>
  <c r="P18" i="9"/>
  <c r="P17" i="9"/>
  <c r="P16" i="9"/>
  <c r="P15" i="9"/>
  <c r="P14" i="9"/>
  <c r="P13" i="9"/>
  <c r="P12" i="9"/>
  <c r="O12" i="9"/>
  <c r="O11" i="9"/>
  <c r="O10" i="9"/>
  <c r="P5" i="9"/>
  <c r="P4" i="9"/>
</calcChain>
</file>

<file path=xl/sharedStrings.xml><?xml version="1.0" encoding="utf-8"?>
<sst xmlns="http://schemas.openxmlformats.org/spreadsheetml/2006/main" count="447" uniqueCount="217">
  <si>
    <r>
      <t xml:space="preserve">Cuadro de Mando Indicadores 2024 -2027
</t>
    </r>
    <r>
      <rPr>
        <b/>
        <sz val="14"/>
        <color theme="1"/>
        <rFont val="Museo Sans Condensed"/>
      </rPr>
      <t>Departamento Administrativo de la Defensoría del Espacio Público - DADEP</t>
    </r>
  </si>
  <si>
    <t>Objetivo Estratégico
2024-2027</t>
  </si>
  <si>
    <t>Proceso</t>
  </si>
  <si>
    <t>Responsable del reporte</t>
  </si>
  <si>
    <t>Cod</t>
  </si>
  <si>
    <t>Indicador</t>
  </si>
  <si>
    <t>Fórmula Resultado</t>
  </si>
  <si>
    <t>Fórmula Cumplimiento</t>
  </si>
  <si>
    <t>Tipo de Tendencia</t>
  </si>
  <si>
    <t>Tipo de Indicador</t>
  </si>
  <si>
    <t>Frecuencia</t>
  </si>
  <si>
    <t>Meta PDD
2024-2027</t>
  </si>
  <si>
    <t>Requiere Evidencias</t>
  </si>
  <si>
    <t>1er Trimestre</t>
  </si>
  <si>
    <t>Resultado</t>
  </si>
  <si>
    <t>Análisis Líder Proceso</t>
  </si>
  <si>
    <t>Monitoreo OAP</t>
  </si>
  <si>
    <t>4. Fortalecer la capacidad institucional en el marco de un Modelo Integrado de Planeación y Gestión eficiente, que propenda por una gestión pública inteligente, transparente y ágil en la respuesta a los requerimientos de la ciudadanía, promoviendo la participación y el control social.</t>
  </si>
  <si>
    <t>I. PROCESOS ESTRATÉGICOS</t>
  </si>
  <si>
    <t>1. Direccionamiento Estratégico</t>
  </si>
  <si>
    <t>Jefe Oficina Asesora de Planeación - OAP</t>
  </si>
  <si>
    <t>Avance de la Gestión de la Entidad</t>
  </si>
  <si>
    <t>(Sumatoria de los porcentajes de avance de las metas de cada indicador / # total de metas evaluadas) * 100%</t>
  </si>
  <si>
    <t>Creciente</t>
  </si>
  <si>
    <t>Eficacia</t>
  </si>
  <si>
    <t>Trimestral</t>
  </si>
  <si>
    <t>No</t>
  </si>
  <si>
    <t>N.A.</t>
  </si>
  <si>
    <t>Ejecución del Plan de Sostenibilidad del MIPG</t>
  </si>
  <si>
    <t>(# total de actividades ejecutadas del Plan de Sostenibilidad / # total de actividades programadas en el Plan de Sostenibilidad de MIPG) * 100%</t>
  </si>
  <si>
    <t>Ejecución del Programa de Transparencia y Ética Pública - PTEP</t>
  </si>
  <si>
    <t>(# total de actividades ejecutadas del PTEP / # total de actividades programadas en el PTEP) * 100%</t>
  </si>
  <si>
    <t>Eficiencia</t>
  </si>
  <si>
    <t>Cuatrimestral</t>
  </si>
  <si>
    <t>Sí</t>
  </si>
  <si>
    <t>Asesor Dirección</t>
  </si>
  <si>
    <t>Documento técnico de reestructuración de las funciones y responsabilidades de la Defensoría del Espacio Público</t>
  </si>
  <si>
    <t>(# de documentos técnicos de reestructuración de las funciones y responsabilidades de la Defensoría del Espacio Público realizado / un (1) documento técnico de reestructuración de las funciones y responsabilidades de la Defensoría del Espacio Público proyectado)*100%</t>
  </si>
  <si>
    <t>Comité de Gobernanza  y Gestión del Espacio Público institucionalizado</t>
  </si>
  <si>
    <t>(# de actos administrativos mediante el cual se institucionaliza el Comité de Gobernanza y Gestión del Espacio Público expedido / # de actos administrativos mediante el cual se institucionaliza el Comité de Gobernanza y Gestión del Espacio Público programados)*100%</t>
  </si>
  <si>
    <t>Suma</t>
  </si>
  <si>
    <t>No aplica monitoreo por cuanto fue una meta cumplida en el 2024</t>
  </si>
  <si>
    <t>Porcentaje de interacciones entre los seguidores y el contenido de la página (Engagement)</t>
  </si>
  <si>
    <t>(# de seguidores de las redes sociales X,Instagram,TikTok y Facebook en la fecha de corte - # de seguidores de las redes sociales al inicio de la vigencia)*100 / # de seguidores de las redes sociales al inicio de la vigencia</t>
  </si>
  <si>
    <t>((# de seguidores de las redes sociales X,Instagram,TikTok y Facebook en la fecha de corte - # de seguidores de las redes sociales al inicio de la vigencia)*100 / # de seguidores de las redes sociales al inicio de la vigencia) / Meta para el año</t>
  </si>
  <si>
    <t>2. Atención a la Ciudadanía</t>
  </si>
  <si>
    <t>Subdirector de Gestión Corporativa -SGC</t>
  </si>
  <si>
    <t>Oportunidad de las respuestas a las peticiones ciudadanas en los términos de ley - Sistema Distrital para la gestión de peticiones ciudadanas - Bogotá te Escucha</t>
  </si>
  <si>
    <t>(# total de derechos de petición contestados dentro de los términos legales / # total derechos de petición allegados durante la vigencia) * 100%</t>
  </si>
  <si>
    <t>Constante</t>
  </si>
  <si>
    <t>Percepción de los ciudadanos acerca de la atención recibida en los módulos</t>
  </si>
  <si>
    <t>(# total de preguntas de percepción acerca de la atención respondida por los ciudadanos con nivel excelente en el periodo / # total de preguntas formuladas de percepción acerca de la atención del ciudadana en el periodo) * 100%</t>
  </si>
  <si>
    <t>(# total de preguntas de percepción o de satisfacción acerca de la atención respondida por los ciudadanos con nivel excelente en el periodo / # total de preguntas formuladas de percepción o de satisfacción acerca de la atención del ciudadano en el periodo) * 100%</t>
  </si>
  <si>
    <t>Efectividad</t>
  </si>
  <si>
    <t>Satisfacción de los ciudadanos respecto de las respuestas emitidas</t>
  </si>
  <si>
    <t>(# total de preguntas de satisfacción acerca de las respuestas diligenciadas por los ciudadanos con nivel excelente en el periodo / # total de preguntas de satisfacción de los ciudadanos respectos de las respuestas emitidas en el periodo) * 100%</t>
  </si>
  <si>
    <r>
      <t xml:space="preserve">3. </t>
    </r>
    <r>
      <rPr>
        <b/>
        <sz val="10"/>
        <color rgb="FF000000"/>
        <rFont val="Museo Sans Condensed"/>
      </rPr>
      <t>Liderar la gobernanza del espacio público en la ciudad a través de la coordinación interinstitucional e intersectorial de acuerdo con las competencias de las entidades públicas.</t>
    </r>
  </si>
  <si>
    <t>3. Administración y gestión del Observatorio y la Política de Espacio Público</t>
  </si>
  <si>
    <t>Subdirector de Registro Inmobiliario - SRI</t>
  </si>
  <si>
    <t>Líneas de investigación que fomenten la apropiación ciudadana del espacio público y mejoren las condiciones de generación, sostenibilidad y cuidado de éste elaboradas</t>
  </si>
  <si>
    <t># de líneas de investigación desarrolladas en la vigencia para fomentar la apropiación del espacio público</t>
  </si>
  <si>
    <t>(# de líneas de investigación desarrolladas en la vigencia para fomentar la apropiación del espacio público / # líneas de investigación  que fomenten la apropiación del espacio público programadas para la vigencia) * 100%</t>
  </si>
  <si>
    <t>Porcentaje de acciones realizadas de la política pública de espacio público.</t>
  </si>
  <si>
    <t>(# de acciones realizadas durante la vigencia dentro de la PPEP / 2 acciones programadas durante la vigencia dentro de la PPEP) x 100%%</t>
  </si>
  <si>
    <t>2. Aumentar la oferta cualitativa y cuantitativa de espacio público inclusivo y seguro, con enfoque de género, poblacional, étnico y diferencial.</t>
  </si>
  <si>
    <t>II. PROCESOS MISIONALES</t>
  </si>
  <si>
    <t>4. Inventario General de Espacio Público y Bienes Fiscales</t>
  </si>
  <si>
    <t xml:space="preserve">M2 de bienes fiscales y públicos incorporados al inventario general de espacio público y bienes fiscales	</t>
  </si>
  <si>
    <t>Sumatoria de M2 de bienes fiscales y públicos incorporados al inventario general de espacio público y bienes fiscales durante la vigencia</t>
  </si>
  <si>
    <t>(Sumatoria de M2 de bienes fiscales y públicos incorporados al inventario general de espacio público y bienes fiscales durante la vigencia / Sumatoria M2 de bienes fiscales y públicos programados para incorporar al inventario general de espacio público y bienes fiscales durante la vigencia)*100%</t>
  </si>
  <si>
    <t>5.000.000 M2</t>
  </si>
  <si>
    <t>M2 saneados y/o titulados de bienes fiscales y públicos</t>
  </si>
  <si>
    <t># de M2 de bienes fiscales y públicos saneados y titulados</t>
  </si>
  <si>
    <t>(# de M2 de bienes fiscales y públicos saneados y titulados / # de M2 de bienes fiscales y públicos por sanear y titular en la vigencia)*100%</t>
  </si>
  <si>
    <t>Herramientas de valoración actualizadas de los predios del inventario</t>
  </si>
  <si>
    <t>(# de herramientas de valoración actualizadas para los predios del inventario / # de herramientas de valoración para los predios del inventario programdas para actualización durante la vigencia)*100%</t>
  </si>
  <si>
    <t>Documentos técnico-jurídicos de los bienes sujetos a enajenación elaborados</t>
  </si>
  <si>
    <t># de documentos técnico-jurídicos elaborados en la vigencia</t>
  </si>
  <si>
    <t>(# de documentos técnico-jurídicos elaborados en la vigencia / # de documentos técnico-jurídicos programados para la vigencia)*100%</t>
  </si>
  <si>
    <t>Balance de las áreas correspondientes a cesiones públicas definidas en actuaciones urbanísticas que no han sido entregadas y/o tituladas al Distrito y cuyos actos administrativos se encuentren vencidos</t>
  </si>
  <si>
    <t>(# de balances realizados de las áreas correspondientes a cesiones públicas definidas en actuaciones urbanísticas que no han sido entregadas y/o tituladas al Distrito y cuyos actos administrativos se encuentren vencidos / Un (1) balance de las áreas correspondientes a cesiones públicas definidas en actuaciones urbanísticas que no han sido entregadas y/o tituladas al Distrito y cuyos actos administrativos se encuentren vencidos programado)*100%</t>
  </si>
  <si>
    <t>Único valor</t>
  </si>
  <si>
    <t>Consolidación de información de metros cuadrados de espacio público efectivo por habitante</t>
  </si>
  <si>
    <t># de consolidaciones de información de metros cuadrados de espacio público efectivo por habitante</t>
  </si>
  <si>
    <t>(# de consolidaciones de información de metros cuadrados de espacio público efectivo por habitante realizadas en la vigencia / # de consolidaciones de información de metros cuadrados de espacio público efectivo por habitante programadas en la vigencia)*100%</t>
  </si>
  <si>
    <t>Anual</t>
  </si>
  <si>
    <t>5. Administración del Patrimonio Inmobiliario Distrital</t>
  </si>
  <si>
    <t>Subdirectora de Gestión Inmobiliaria y del Espacio Público - SGI</t>
  </si>
  <si>
    <t>Ejercicios demostrativos de apropiación de predios públicos por medio de procesos formativos y acciones concretas en sitios críticos impulsando la participación ciudadana realizados</t>
  </si>
  <si>
    <t># de ejercicios demostrativos de apropiación de predios públicos realizados</t>
  </si>
  <si>
    <t>(# de ejercicios demostrativos de apropiación de predios públicos realizados / # de ejercicios demostrativos de apropiación de predios públicos programados para la vigencia)*100%</t>
  </si>
  <si>
    <t>1. Fomentar la aplicación de los diversos instrumentos de administración del patrimonio inmobiliario distrital y del espacio público, incluyendo proyectos de bienestar de y para la comunidad.</t>
  </si>
  <si>
    <t>Bienes fiscales del Distrito Capital ofertados para la enajenación a título oneroso</t>
  </si>
  <si>
    <t># de bienes fiscales del Distrito Capital ofertados para enajenación a título oneroso</t>
  </si>
  <si>
    <t>(# de bienes fiscales del Distrito Capital ofertados para enajenación a título oneroso / # de bienes fiscales del Distrito Capital por ofertar a título oneroso durante la vigencia)*100%</t>
  </si>
  <si>
    <t>Proyectos de bienestar con enfoque de género poblacional y diferencial en espacios públicos impulsados</t>
  </si>
  <si>
    <t># de proyectos de bienestar con enfoque de género poblacional y diferencial en espacios públicos impulsados</t>
  </si>
  <si>
    <t>(# de proyectos de bienestar impulsados / # de proyectos de bienestar programados para la vigencia)*100%</t>
  </si>
  <si>
    <t>Instrumentos de aprovechamiento de espacio público adoptados</t>
  </si>
  <si>
    <t># de instrumentos de aprovechamiento de espacio público adoptados</t>
  </si>
  <si>
    <t>(# de instrumentos de aprovechamiento de espacio público adoptados / # de instrumentos de aprovechamiento de espacio público proyectados para la vigencia)*100%</t>
  </si>
  <si>
    <t>6. Defensa del  Patrimonio Inmobiliario Distrital</t>
  </si>
  <si>
    <t>Metros cuadrados intervenidos de bienes de uso público y fiscales con acciones de administración y mantenimiento.</t>
  </si>
  <si>
    <t># de m2 de bienes de uso público y fiscales intervenidos</t>
  </si>
  <si>
    <t>(# de m2 de bienes de uso público y fiscales intervenidos durante la vigencia / # de m2 de bienes de uso público y fiscales programdos para intervenir durante la vigencia)*100%</t>
  </si>
  <si>
    <t>Estudios técnicos realizados para la identificación de puntos críticos donde se pueda impulsar proyectos de bienestar social</t>
  </si>
  <si>
    <t># de estudios técnicos realizados</t>
  </si>
  <si>
    <t># de estudios técnicos realizados / 10 estudios técnicos a realizar</t>
  </si>
  <si>
    <t>Asistencia técnica a las alcaldías locales y demás autoridades competentes en las acciones de recuperación de espacio público realizadas</t>
  </si>
  <si>
    <t xml:space="preserve">(sumatoria de actividades que hacen parte de la asistencia ténica realizadas durante la vigencia / sumatoria de solicitudes de actividades que hacen parte de la asistencia técnicas recibidas durante la vigencia)*100%
</t>
  </si>
  <si>
    <t>III. PROCESOS DE SOPORTE</t>
  </si>
  <si>
    <t>7. Gestión de la Tecnología y la Información</t>
  </si>
  <si>
    <t>Jefe Oficina de Tecnologías de la Información y las Comunicaciones  -  OTIC</t>
  </si>
  <si>
    <t>Desarrollo de la estretegia para el fortalecimiento del proceso de gestión de proyectos</t>
  </si>
  <si>
    <t>(# de actividades desarrolladas dentro de la estrategia para el fortalecimiento de gestión de proyectos durante la vigencia / # de actividades planeadas dentro de la estrategia para el fortalecimiento de gestión de proyectos para la vigencia)*100%</t>
  </si>
  <si>
    <t>Procesos, políticas y guías de gobernabilidad de las TIC</t>
  </si>
  <si>
    <t>(# de procesos, políticas y guías de gobernabilidad de las TIC desarrollados / # de procesos, políticas y guías de gobernabilidad de las TIC programadas para la vigencia)*100%</t>
  </si>
  <si>
    <t>Actividades para garantizar la disponibilidad en la prestación de los servicios críticos de la entidad</t>
  </si>
  <si>
    <t>(# de actividades realizadas para garantizar la disponibilidad en la prestación de los servicios críticos de la entidad / # de actividades programadas para la vigencia para garantizar la disponibilidad en la prestación de los servicios críticos de la entidad)*100%</t>
  </si>
  <si>
    <t>8. Gestión Jurídica</t>
  </si>
  <si>
    <t>Jefe Oficina Jurídica - OJ</t>
  </si>
  <si>
    <t>Porcentaje de conciliaciones judiciales analizadas</t>
  </si>
  <si>
    <t>(# de solicitudes de conciliación analizadas en el Comité de Conciliación durante la vigencia / # de solicitudes de conciliación allegadas a la Defensoría en la vigencia)*100%</t>
  </si>
  <si>
    <t>Porcentaje respuesta oportuna de las acciones de tutela notificadas a la Oficina Jurídica</t>
  </si>
  <si>
    <t>(# de acciones de tutela contestadas dentro del término dado por el Despacho Judicial /  # de acciones de tutela notificadas a la Oficina Jurídica) * 100%</t>
  </si>
  <si>
    <t>(# de acciones de tutela contestadas durante la vigencia dentro del término dado por el Despacho Judicial /  # de acciones de tutela notificadas a la Oficina Jurídica en la vigencia) * 100%</t>
  </si>
  <si>
    <t>Porcentaje de contratos de prestación de servicios y de apoyo a la gestión que cumplieron el promedio de días de suscripción establecido (14 días hábiles)</t>
  </si>
  <si>
    <t>(# de contratos de prestación de servicios y de apoyo a la gestión suscritos en el promedio de días establecidos por la Oficina Jurídica / # total de contratos de prestación de servicios y de apoyo a la gestión suscritos en la vigencia) * 100%</t>
  </si>
  <si>
    <t xml:space="preserve">Cumplimiento al Plan anual de adquisiciones PAA </t>
  </si>
  <si>
    <t>(# de procesos iniciados y publicados en SECOP / # de procesos programados en el PAA durante la vigencia) * 100%</t>
  </si>
  <si>
    <t>9. Gestión de Talento Humano</t>
  </si>
  <si>
    <t>Cumplimiento del Plan Estratégico de Talento Humano</t>
  </si>
  <si>
    <t>(Sumatoria de avance de los planes que componen el Plan Estratégico de TH ejecutados / Sumatoria del porcentaje de avance programado de cada uno de los planes) * 100%</t>
  </si>
  <si>
    <t>Cumplimiento del Plan de Trabajo del SG_SST</t>
  </si>
  <si>
    <t xml:space="preserve">(# de actividades ejecutadas durante la vigencia dentro del Plan de Trabajo del SG_SST / # de actividades programadas para la vigencia dentro del Plan de Trabajo del SG_SST) * 100% </t>
  </si>
  <si>
    <t>10. Gestión Documental</t>
  </si>
  <si>
    <t>Transferencias documentales primarias legalizadas</t>
  </si>
  <si>
    <t>(# de transferencias documentales primarias legalizadas durante la vigencia  / # de dependencias programadas en la vigencia para realizar transferencia primarias) * 100%</t>
  </si>
  <si>
    <t xml:space="preserve">Actividades realizadas del PINAR </t>
  </si>
  <si>
    <t>(# de actividades del PINAR  ejecutadas durante la vigencia/ # de actividades programadas del PINAR en la vigencia) * 100%</t>
  </si>
  <si>
    <t>11. Gestión de Recursos</t>
  </si>
  <si>
    <t>Porcentaje de Ejecución Presupuestal</t>
  </si>
  <si>
    <t>(Valor de compromisos presupuestales acumulados / Presupuesto total vigente de la entidad)*100%</t>
  </si>
  <si>
    <t>(Valor de compromisos presupuestales acumulados / Presupuesto total asignado a la entidad (con sus modificaciones)) * 100%</t>
  </si>
  <si>
    <t>Avance del Plan de Gestión Ambiental de la entidad</t>
  </si>
  <si>
    <t>(Sumatoria de avance de ejecución de los Planes de Gestión Ambiental para la fecha de corte / Sumatoria del avance de ejecución programado de cada uno de los planes para la fecha de corte) * 100%</t>
  </si>
  <si>
    <t>Porcentaje de generación de registro contable de la propiedad inmobiliaria del Distrito con valoración contable</t>
  </si>
  <si>
    <t>(# total de predios contabilizados en los estados financieros / # total de predios registrados en SIDEP 2.0 ) * 100%</t>
  </si>
  <si>
    <t xml:space="preserve">Actividades de apoyo realizadas para el fortalecimiento de la gestión institucional </t>
  </si>
  <si>
    <t>(# de actividades de apoyo realizadas en la vigencia para el fortalecimiento de la gestión institucional / # de actividades de apoyo para el fortalecimiento institucional programadas para la vigencia) * 100%</t>
  </si>
  <si>
    <t>PROCESOS DE MEJORA</t>
  </si>
  <si>
    <t>12. Evaluación y Control</t>
  </si>
  <si>
    <t>Jefe Oficina de Control Interno - OCI</t>
  </si>
  <si>
    <t>Ejecución del Plan Anual de Auditoría</t>
  </si>
  <si>
    <t>(# de actividades realizadas del Plan Anual de Auditoría durante la vigencia / # de actividades formuladas en el Plan Anual de Auditoría para la vigencia)*100%</t>
  </si>
  <si>
    <t>13. Verificación y Mejoramiento Continuo</t>
  </si>
  <si>
    <t>Monitoreo a las acciones del plan de mejoramiento institucional en el ECM</t>
  </si>
  <si>
    <t>(# de acciones realizadas durante la vigencia dentro del Plan de Mejoramiento Institucional / # de acciones programadas para la fecha de corte dentro del Plan de Mejoramiento Institucional)*100%</t>
  </si>
  <si>
    <t>Efectividad de las acciones de mejora formuladas</t>
  </si>
  <si>
    <t>(# de acciones de mejora finalizadas / # de acciones de mejora cerradas por la Contraloría de Bogotá)*100%</t>
  </si>
  <si>
    <t>14. Control Interno Disciplinario</t>
  </si>
  <si>
    <t>Jefe Oficina Control Disciplinario Interno - OCD</t>
  </si>
  <si>
    <t>Trámite de las quejas allegadas al Dadep</t>
  </si>
  <si>
    <t>(# de quejas tramitadas durante la vigencia / # de quejas recibidas durante la vigencia)*100%</t>
  </si>
  <si>
    <t>Meta
2026</t>
  </si>
  <si>
    <t>% Cumplimiento o Avance 2026</t>
  </si>
  <si>
    <t>No aplica monitoreo por cuanto fue una meta cumplida en el 2025</t>
  </si>
  <si>
    <t>Un (1) documento técnico de reestructuración de las funciones y responsabilidades de la Defensoría del Espacio Público, revisar con LAura</t>
  </si>
  <si>
    <t>Un (1) acto administrativo mediante el cual se institucionaliza el Comité de Gobernanza y Gestión del Espacio Público expedido ( actas de comites)</t>
  </si>
  <si>
    <t>Jefe Oficina Asesora de Comunicaciones - OAC</t>
  </si>
  <si>
    <t>Un (1) balance realizado de las áreas correspondientes a cesiones públicas definidas en actuaciones urbanísticas que no han sido entregadas y/o tituladas al Distrito y cuyos actos administrativos se encuentren vencidos</t>
  </si>
  <si>
    <t>Durante el 1er trimestre de 2026 se realizaron las siguientes actividades:
* Formulación del Plan de Acción para la Sostenibilidad del MIPG (100%).
* Realización del Comité Institucional de Gestión y Desempeño (25%).
* Informe semestral de seguimiento al Plan de Acción para la Sostenibilidad del MIPG (50%).
* Informe de evaluación independiente del sistema de control interno (50%).
* Formulación y seguimiento al plan de mejoramiento (24%).</t>
  </si>
  <si>
    <t>Teniendo en cuenta que el seguimiento a la ejecución del Programa de Transparencia y Ética Pública se realiza cuatrimestralmente, este indicador se reportará en el segundo trimestre de la vigencia</t>
  </si>
  <si>
    <t>No se presentaron vencimientos en el primer trimestre. El resultado del indicador satisfactorio.</t>
  </si>
  <si>
    <t>En el mes de ENERO de 2026 se reportó un total de 128 atenciones por el canal presencial, en el Módulo SuperCADE CAD, lográndose aplicar en este periodo un total de 77 encuestas a los ciudadanos.
En cada encuesta sobre satisfacción se indagó sobre dos temas, El primero, el servicio en la atención a su solicitud , el segundo, el  tiempo de espera de la respuesta ;  lográndose el siguiente resultado:
PREGUNTA #5: Servicio en la atención a su solicitud, requerimiento o requerimiento o petición
► El 100% de las encuestas aplicadas, estos es 77 arrojó como calificación "4 - Excelente" a esta pregunta.
PREGUNTA #6 : Frente al tiempo de espera de la respuesta a su solicitud:
► El 100% de las encuestas aplicadas, estos es 68 arrojó como calificación "4 - Excelente" a esta pregunta.
Lo anterior muestra nivel  "SATISFACTORIO", para el mes de ENERO del 2026 del 100%.
En el mes de FEBRERO de 2026 se reportó un total de 159 atenciones por el canal presencial, en el Módulo SuperCADE CAD, lográndose aplicar en este periodo un total de 72 encuestas a los ciudadanos.
En cada encuesta sobre satisfacción se indagó sobre dos temas, El primero, el servicio en la atención a su solicitud , el segundo, el  tiempo de espera de la respuesta ;  lográndose el siguiente resultado:
PREGUNTA #5: Servicio en la atención a su solicitud, requerimiento o requerimiento o petición
► El 100% de las encuestas aplicadas, estos es 77 arrojó como calificación "4 - Excelente" a esta pregunta.
PREGUNTA #6 : Frente al tiempo de espera de la respuesta a su solicitud:
► El 100% de las encuestas aplicadas, estos es 77; arrojó como calificación “4 - Excelente" a esta pregunta.
Lo anterior muestra nivel  "SATISFACTORIO", para el mes de FEBRERO del 2026 del 100%.
En el mes de MARZO de 2026 se reportó un total de 161 atenciones por el canal presencial, en el Módulo SuperCADE CAD, lográndose aplicar en este periodo un total de 71 encuestas a los ciudadanos.
En cada encuesta sobre satisfacción se indagó sobre dos temas, El primero, el servicio en la atención a su solicitud , el segundo, el  tiempo de espera de la respuesta ;  lográndose el siguiente resultado:
PREGUNTA #5: Servicio en la atención a su solicitud, requerimiento o requerimiento o petición
► El 100% de las encuestas aplicadas, estos es 71 arrojó como calificación "4 - Excelente" a esta pregunta.
PREGUNTA #6 : Frente al tiempo de espera de la respuesta a su solicitud:
► El 100% de las encuestas aplicadas, estos es 71; arrojó como calificación “4 - Excelente" a esta pregunta.
Lo anterior muestra nivel  "SATISFACTORIO", para el mes de MARZO del 2026 del 100%.</t>
  </si>
  <si>
    <t>Durante el período reportado se registraron avances en las seis líneas de investigación del Observatorio, fortaleciendo la generación de evidencia técnica para la toma de decisiones y el seguimiento de la Política Pública Distrital del Espacio Público. Como resultado de este trabajo se publicaron el Boletín No. 13 sobre Innovación en el Espacio Público. De manera complementaria, se avanzó en la aplicación y análisis de las encuestas de la línea de investigación de espacio público para las mujeres, en la consolidación y procesamiento de información para la línea de espacio público inteligente, en la estructuración de la cartilla metodológica de espacio público ambiental y en la recopilación de información para el boletín de seguimiento de la PPDEP. Estos avances contribuyen al fortalecimiento del conocimiento institucional, la producción de información estratégica y la formulación de insumos técnicos para la gestión y planificación del espacio público en Bogotá.</t>
  </si>
  <si>
    <t>Durante el segundo semestre de 2025, la implementación de la Política Pública Distrital del Espacio Público avanzó en un contexto de fortalecimiento institucional marcado por los procesos de armonización y depuración del plan de acción, que permitieron ajustar indicadores, incorporar nuevas entidades y concentrar la gestión en productos estratégicos de mayor impacto ciudadano. Como resultado del proceso de seguimiento, se consolidó una estructura de implementación compuesta por 38 productos y 17 entidades, evidenciando una gestión articulada que contribuyó a la construcción de 222.607 m² de espacio público, la recuperación de más de 65.000 m² y la realización de 4.340 actividades de revitalización. Aunque el balance general es positivo y muestra avances significativos en la consolidación de instrumentos para la sostenibilidad y el fortalecimiento de la gestión territorial, persisten retos asociados al incremento del espacio público efectivo, la reducción de brechas territoriales y el mejoramiento de la ejecución de algunos productos estratégicos.</t>
  </si>
  <si>
    <t xml:space="preserve">Del mes de enero a marzo se han incorporado 215.124,86 M2 en las localidades de Usaquén: 18.633,18 M2; Santafé: 2.361,82 M2; San Cristóbal: 36.695,24 M2; Tunjuelito:17.631,42 M2; Bosa: 11.879,67 M2; Kennedy: 2.294,09 M2; Fontibón: 44.386,52 M2; Suba: 36.473,32 M2; Barrios Unidos: 289,72 M2; Puente Aranda: 11.879,67; La Candelaria: 4.175,23 M2 y Ciudad Bolívar: 29.287,18 M2. </t>
  </si>
  <si>
    <t>De la meta sanear y/o titular se cuentan 105.245,06 M2 de enero a marzo en las localidades de Chapinero: 2.561,28 M2; Usme: 4.758,03 M2; Kennedy: 12.299,39 M2; Fontibón: 28.706,27 M2; Suba: 2.091,13 M2; Ciudad Bolívar: 54.828,96.</t>
  </si>
  <si>
    <t>Al mes de marzo se estan elaborando los documentos previos, analisis del sector, teniendo en cuenta que la modalidad de contratación es contrato interadministrativo con UAECD, este adelantará una vez termine la ley de Garantías.</t>
  </si>
  <si>
    <t>Para el mes de marzo se realizó la  proyección de los siguientes documentos:
Elaboración de dos (2) Diagnósticos Jurídicos que no fueron viabilizados (RUPI 2-2427 y 2-2426) toda vez que requieren acciones de saneamiento.
Actualización de cuatro (4) Diagnósticos Jurídicos (RUPI 2-1292, 2-1971, 2-1972 y 2-1973) los cuales cuentan con viabilidad y se actualizaron de conformidad con el requerimiento efectuado por la SGIEP, con la finalidad de iniciar el proceso judicial divisorio correspondiente.
Se efectuó ante la Unidad Administrativa Especial de Catastro solicitud cancelación gravamen efecto de plusvalía predio identificados con folio de matrícula inmobiliaria RUPI 2-1301, 2-1302, 2-1304, 2-1305, 2-1306, 2-1307 y 2-1321 predios transferidos a título de venta a favor del Distrito Capital, en el marco del Subprograma No. 7 – Educación, con destinación a uso público del Distrito, que actualmente se encuentran ocupados por terceros sin normalización de la tenencia por parte de la entidad distrital, y hacen parte del proceso de saneamiento predial adelantado por esta Entidad, con miras a permitir su disposición en la Localidad de Toberín, mediante Oficio radicado DADEP 20262030046701  de 25 de marzo.</t>
  </si>
  <si>
    <t>Este documento esta en proceso, ya que se esta recopilando la información de la vigencia 2025 y se esta anlizando con la información reportada por las entidades, una vez analizados los datos se entregará la información, para el segundo semeswtre de 2026</t>
  </si>
  <si>
    <r>
      <t>Durante el primer trimestre de 2026</t>
    </r>
    <r>
      <rPr>
        <sz val="10"/>
        <color rgb="FF000000"/>
        <rFont val="Museo Sans Condensed"/>
      </rPr>
      <t xml:space="preserve">  se reporta un avance del 14,29% reportado en el SPI, se ejecutó un (1) ejercicio de urbanismo táctico en la Plazoleta Zona L (localidad de Rafael Uribe Uribe), interviniendo 1.550 m² de espacio público. Las acciones integraron pintura en piso, instalación de mobiliario, muralismo y talleres de codiseño comunitario. La gestión articuló a los equipos misionales para garantizar la recuperación del entorno y fortalecer la apropiación ciudadana. Las evidencias y soportes técnicos se encuentran validadas y bajo cadena de custodia del proceso.</t>
    </r>
  </si>
  <si>
    <r>
      <t>Durante el primer trimestre de 2026</t>
    </r>
    <r>
      <rPr>
        <sz val="10"/>
        <color rgb="FF000000"/>
        <rFont val="Museo Sans Condensed"/>
      </rPr>
      <t>, se reporta un avance del 50%  la Defensoría del Espacio Público adelantó el proceso de oferta para enajenación de bienes fiscales, con el fin de optimizar la gestión del patrimonio inmobiliario distrital. se reportaron RUPI Febrero:  Durante el periodo del informe se ofertaron los siguientes bienes 1. RUPI 2-164, 2. RUPI 2-1231, 3. RUPI 2-2328, 4. RUPI 2-2329 y Marzo RUPI  5. RUPI 2-2332 total 5 de la meta que es 10 lo cual corresponde a un 50% de avance.</t>
    </r>
  </si>
  <si>
    <r>
      <t>Durante el primer trimestre de 2026</t>
    </r>
    <r>
      <rPr>
        <sz val="10"/>
        <color rgb="FF000000"/>
        <rFont val="Museo Sans Condensed"/>
      </rPr>
      <t>, la Defensoría del Espacio, coordinó un esquema de articulación integral para el impulso de proyectos de bienestar y bajopuentes, consolidando un total de 18 mesas de trabajo interinstitucionales con entidades clave (Terminal de Transportes, Transmilenio, SDSCJ, Enel, SDMujer, UAESP, IPES, Jardín Botánico y Alcaldías Locales). Asimismo, se adelantaron 15 comités con el sector privado (incluyendo firmas como Rappi, RENATA y COFLONORTE) y 7 comités de seguimiento a contratos de obra. La gestión se complementó con la ejecución de 5 visitas técnicas a puntos estratégicos, garantizando el control operativo, la viabilidad de los proyectos y la consistencia técnica de los reportes integrados al SPI.</t>
    </r>
  </si>
  <si>
    <t>Durante el primer trimestre de 2026, LA defensoría consolidó la gestión integral de los instrumentos de administración y aprovechamiento económico (DEMOS, BACA y Bajopuentes). Se garantizó la atención y respuesta a 33 solicitudes de aprovechamiento y administración de espacio público (6 en enero, 9 en febrero y 18 en marzo). Asimismo, se adelantaron 24 mesas de trabajo técnico y socialización y 15 certificaciones técnicas y financieras que viabilizan jurídicamente los instrumentos a suscribir, complementadas con visitas técnicas de diagnóstico.
En materia de adopción y seguridad jurídica del patrimonio distrital, se estructuraron y perfeccionaron cuatro (4) instrumentos clave de ordenación:
1.	La Resolución 032 de 2026 (Autorización Parque de los Periodistas Gabriel García Márquez).
2.	La Resolución 101 de 2026 (Revitalización de zonas bajo puentes).
3.	El Contrato 129-497-2026 (Administración de estacionamiento y bahía bajo el RUPI 295-8).
4.	La Resolución 114 de 2026 (Aprovechamiento del salón comunal RUPI 952-24-1).</t>
  </si>
  <si>
    <t>4,999,71</t>
  </si>
  <si>
    <t>Durante el primer trimestre de 2026, La Defensoría del Espacio Público ejecutó el Plan de Mantenimiento y Preservación de la Infraestructura Física del espacio público y los bienes fiscales del Distrito. En el mes de enero, se inició el ciclo con una visita de diagnóstico técnico especializado en la localidad de Fontibón (Predio 115 Capellanía - UPL 30 Salitre), con el fin de programar las labores de administración directa y prevenir el deterioro del entorno.
Durante los meses de febrero y marzo, se activó la fase de intervención y obras civiles prioritarias, logrando un área total intervenida de 771,82 m² (459,17 m² en febrero y 312,65 m² en marzo). Las obras se concentraron en predios priorizados del inventario, incluyendo los bienes RUPI 1673-53, RUPI 2224-34 y RUPI 2467-59-2. Las actividades técnicas ejecutadas incluyeron demolición y aplicación de pañete en muros o techos con andamiaje certificado, adecuaciones e instalaciones eléctricas, enchape de pisos, pintura y gestión ambiental para la disposición final de residuos en sitios autorizados, garantizando la funcionalidad y sostenibilidad del patrimonio inmobiliario distrital de cara al cumplimiento de las metas del SPI.</t>
  </si>
  <si>
    <t>Durante el primer trimestre de 2026, La Defensoría del Espacio Público priorizó el componente de inspección en territorio como insumo fundamental para la estructuración de proyectos de bienestar. En este periodo, se consolidó la ejecución de dieciocho (18) visitas técnicas y de diagnóstico de entornos en puntos estratégicos del Distrito. La distribución del trimestre comprendió la fase inicial de identificación de predios potenciales durante el mes de enero, el desarrollo de una (1) visita de viabilidad técnica en febrero y una fase de expansión operativa en marzo con la intervención en 17 puntos de diagnóstico. Esta gestión en territorio garantizó la identificación de necesidades locales, la mitigación de riesgos de diseño y la consistencia del avance físico programado en el SPI.</t>
  </si>
  <si>
    <t>Durante el primer trimestre de 2026, La Defensoría del Espacio Público Público asistió a 157 audiencias públicas en las inspecciones de policía para la recuperación de espacio público, se elaboraron 94 informes técnicos dirigidos a las alcaldías locales e inspecciones de policía y se realizaron 22 actividades del procedimiento de defensa preventiva – persuasiva.</t>
  </si>
  <si>
    <t>Se realizaron reuniones periódicas de seguimiento a los proyectos de la Oficina de Tecnología de la Información y las Comunicaciones (OTIC), con el propósito de evaluar el avance de las iniciativas en ejecución, identificar oportunidades de mejora y fortalecer las estrategias necesarias para garantizar el cumplimiento de los objetivos establecidos.</t>
  </si>
  <si>
    <t>Durante el primer trimestre de 2026 se adelantó la actualización y elaboración de documentos orientados al fortalecimiento de la gobernabilidad de la Seguridad y Privacidad de la Información en la entidad, asociados a los dominios del Modelo de Seguridad y Privacidad de la Información (MSPI). Entre los principales avances se encuentran la actualización de la Política de Protección de Datos Personales, el Plan de Sensibilización y Comunicación de Seguridad y Privacidad de la Información, la Guía para el uso ético, seguro y responsable de la Inteligencia Artificial, el Plan de Tratamiento de Riesgos de Seguridad de la Información y el Formato Único de Sistemas (FUS), así como la actualización de procedimientos orientados al fortalecimiento de la gestión documental y la gestión de incidentes de seguridad de la información. Estos documentos contribuyen al fortalecimiento de la gestión institucional y al cumplimiento progresivo de los dominios definidos en el MSPI para la vigencia 2026.</t>
  </si>
  <si>
    <t>Se realizó monitoreo y verificación de la disponibilidad de los equipos y plataformas críticas de la entidad.
Se realizó verificación de los back up que fueron tomados como medida de mitigación a posibles riesgos de disponibilid.
Se monitoreó y verificó la disponibilidad de los canales de internet de la entidad</t>
  </si>
  <si>
    <t xml:space="preserve">Durante el segundo primer timestre de 2026 fueron atendidas en la sesiones del Comité de Conciliación 08 conciliaciones de carácter judicoal y extrajudicial, de las cuales se definió no presentar formula de conciliación,ya que al analizar los fundamentos tácticos y jurídicos no es procedente adelantar procesos. </t>
  </si>
  <si>
    <t>Durante el primer trimestre, la Defensoría obtuvo un alto porcentaje de éxito en las tutelas en los que participaron de un total de 36 fallos emitidos, 34 fueron favorables a la entidad, y dos tutelas en contra lo que representa un índice de éxito del 94,74%.</t>
  </si>
  <si>
    <t>Durante el primer trimestre, la Defensoria del Espacio publico gestiono el 100% de los contratos de prestaciòn de servicios radicados ante esta oficia, dentro de los 14 dias promedio requeridos</t>
  </si>
  <si>
    <t>Durante el primer trimestre se gestiono un gran porcentaje de procesos de selecciòn publicados dentro de los tiepso estipulados en el PAA</t>
  </si>
  <si>
    <t xml:space="preserve">Se realizó el seguimiento de los diferentes planes del proceso de Talento Humano con un avance del 25% con corte al 31/03/2026, como se evidencia en el seguimiento del plan estratégico, el cual se resume la totalidad de los planes. </t>
  </si>
  <si>
    <t xml:space="preserve">Se desarrollaron las actividades propuestas en el Sistema de gestion Seguridad y Salud en el Trabajo evidenciando un avance del 25% con corte al 31/03/2026, de acuerdo con el seguimiento del plan de Seguridad y Salud en el Trabajo propuesto. </t>
  </si>
  <si>
    <t>No aplica para el periodo</t>
  </si>
  <si>
    <t>N/A</t>
  </si>
  <si>
    <t>La recepción de las transferencias documentales esta programada para iniciar en el mes de abril, de acuerdo a lo programado en el Cronograma de transferencias y traslados documentales 2026, el cual fue aprobado en el Comité Institucional de Gestión y Desempeño el 28 de enero de la presente vigencia. No obstante, se realizó visita al archivo de gestión y se revisó la documentación de la Oficina de Control Disciplinario Interno .</t>
  </si>
  <si>
    <t>El porcentaje de avance en la ejecución del Plan Institucional de Archivo es del 36,36%, se tiene en cuenta el avance en cuatro (4) actividades que componen el Plan, agrupadas en los siguientes temas: actualización tablas de retención documental, inventario documental, programas de conservación preventiva del Sistema Integrado de Conservación y capacitaciones en gestión documental. 
En el primer trimestre de la vigencia se ha avanzado en 4 actividades de las 11 programadas en el año.</t>
  </si>
  <si>
    <t>60.99%</t>
  </si>
  <si>
    <t>El % de ejecución presupuestal a 31 de marzo de 2026 está representado: 18.07% para gastos de funcionamiento y 81.59% para gastos de inversión. Respecto al mismo corte de 2025 (50.45%) avanzamos en 10.54%.</t>
  </si>
  <si>
    <t>FÓRMULA
(Sumatoria de avance de ejecución de los Planes de Gestión Ambiental para la fecha de corte / Sumatoria del avance de ejeución programado de cada uno de los planes para la fecha de corte) * 100%
 Para el avance del  Plan de Gestión Ambiental  se tiene en cuenta el % de  aporte   en el avance de los Planes asociados, en las siguientes proporciones:
PIGA: 40 % (avance 10,4%)
PIMS: 15 %  (avance 0%)
PAI: 15 %  (avance 5,6%)
RESPEL: 1,5%  (7,5%)
PACA: 15%  (0%)
Para un total del : 23,5%</t>
  </si>
  <si>
    <t>Existe un cronograma de depuración de los predios que actualmente se encuentran en estado de revelaciones, situación que impacta directamente el resultado del indicador. En este sentido, no es viable proyectar una meta del 100 % para la vigencia 2026, dado que el proceso de depuración requiere ejecución y seguimiento durante el período correspondiente.</t>
  </si>
  <si>
    <t xml:space="preserve"> (21/74) = 28,38%</t>
  </si>
  <si>
    <t>Para el periodo evaluado, primer trimestre de 2026 ( enero, febrero, marzo) la oficina de control interno tuvo un cumplimiento total de lo programado en su plan anual de  para la vigencia 2026  obteniendo un 100% de cumplimiento en su indicador; 
% acumulado de avance:
enero:9%
febrero: 20,6%
marzo: 28,38%
abril: 
mayo:
junio:
julio:
agosto: 
septiembre:
octubre:
noviembre:
diciembre:
Resumen enero 2026 (ejecucion 100%)
Informe de Ley:
Informe de evaluación independiente del estado del Sistema de Control Interno. (parametrizado) –
https://www.dadep.gov.co/sites/default/files/control/2026-01/informe-de-evaluacion-del-sci-ii semestre-2025-pdf.pdf
https://www.dadep.gov.co/sites/default/files/control/2026-01/evaluacion-sci-ii-semestre-de 2025.pdf
https://www.dadep.gov.co/sites/default/files/control/2026-01/soporte-evaluacion-sci-ii-semestre de-2025.pdf
Evaluación de la Gestión por Áreas o Dependencias 
https://www.dadep.gov.co/control/Informes-y-requerimientos-de-ley
Informe de seguimiento a las medidas de Austeridad en el Gasto Público. 
https://www.dadep.gov.co/sites/default/files/control/2026-01/informe-seguimiento-ley-de austeridad-en-el-gasto.pdf
Programa de transparencia y ética pública- Antiguo PAAC
1. Seguimiento al Programa de transparencia y ética pública. - ANDREA – ALBEIRO
https://www.dadep.gov.co/sites/default/files/control/2026-01/programa-de-transp-y-etica publica.pdf
2. Seguimiento al Mapa de Riesgos de Corrupción y la gestión de los riesgos de corrupción del
DADEP. -
https://www.dadep.gov.co/control/Informes-y-requerimientos-de-ley
3. Seguimiento a los trámites del DADEP en el Sistema Único de Información de Trámites- SUIT. –
https://www.dadep.gov.co/sites/default/files/control/2026-01/seguimiento-suit-3-cuatrim 2025.pdf
Informe semestral de seguimiento a los instrumentos técnicos y administrativos que hacen parte
del Sistema de Control Interno. 
https://www.dadep.gov.co/sites/default/files/cont
Resumen febrero 2026 (ejecución 100%)
Informe de Ley:
Reuniones del Comité Institucional de Coordinación de Control Interno-CICCI y ejercicio de
Secretaría Técnica. 
REPORTE CUENTA ANUAL 2025 CONTRALORIA DE BOGOTA SIVICOF
Informe de Control Interno Contable. (CBN 1019; cuantitativo y cualitativo) /
https://www.dadep.gov.co/sites/default/files/control/2026-02/informe-evaluacion-scic2025.pdf
Informe a las medidas de Austeridad en el Gasto Público. (CBN 1015)
Informe Evaluación Independiente del estado del sistema de Control Interno - Informe Ejecutivo
(CBN 1022) / https://www.dadep.gov.co/sites/default/files/control/2026-02/cbn-1022-corte-31-
diciembre-de-2025.pdf
Plan de Mejoramiento - seguimiento entidad - Contraloría de Bogotá. - (CB-0402 S). /
https://www.dadep.gov.co/control/Informes-y-requerimientos-de-ley
Cumplimiento de la Directiva Distrital 008 de 2021: INFORME PRELIMINAR ENVIADO A LA OCDI
Monitoreos:
Avance de las acciones del Plan de Mejoramiento Interno./
https://www.dadep.gov.co/sites/default/files/control/2026-02/seguimiento-pminterno febrero2026.pdf
Resumen marzo (ejecución 100%)
Informe de Ley:
Reuniones del Comité Institucional de Coordinación de Control Interno-CICCI y ejercicio de Secretaría Técnica.
https://www.dadep.gov.co/sites/default/files/control/2026-03/acta-1-2026.pdf
Aprobación Plan Anual de Auditoria versión 2
https://www.dadep.gov.co/sites/default/files/control/2026-03/plan-anual-de-auditoria.pdf
Verificación del cumplimiento de normas en materia de derechos de autor y licenciamiento de software y reporte a la Unidad
Administrativa Especial Dirección Nacional de Derechos de Autor-UAEDNDA.
https://www.dadep.gov.co/sites/default/files/control/2026-03/informepublicadodndavigencia2025.pdf
Diligenciamiento de encuesta para evaluar el Sistema de Control Interno en el FURAG.
\\172.26.1.6\oficina control interno\CTROL-PRIV 2026\4. Informes de Ley\11. FURAG\Certificado Diligenciamiento
Informes de Gestión
Implementación y mantenimiento de mecanismos de control y autocontrol utilizados en el procedimiento y manejo de caja menor y
almacén.
https://www.dadep.gov.co/sites/default/files/control/2026-03/evaluacion-mecanismos-de-controlcaja-menor.pdf
Avance de las acciones del Plan de Mejoramiento de la Contraloría
https://www.dadep.gov.co/control/planes-de-mejoramiento
Campaña:
Campaña FURAG enviada a comunicaciones
Verificación de informes de entrega de cargo de directivos - Iniciado</t>
  </si>
  <si>
    <t>No se reportan resultados en este indicador por cuanto en el 1er trimestre de la vigencia inició la Auditoría por parte de la Contraloría pero no se recibió el informe final de la misma</t>
  </si>
  <si>
    <t>Durante el primer trimestre de la vigencia 2026 se recibieron ocho (8) quejas, de las cuales cinco (5) fueron tramitadas y dieron origen a procesos de indagación previa, mientras que las tres (3) restantes se remitieron por competencia.</t>
  </si>
  <si>
    <t>Se evidencia el avance de acuerdo con lo programado en el Plan de Acción para la Sostenibilidad y los soportes corresponden a lo reportado</t>
  </si>
  <si>
    <t>No se reportan actividades de acuerdo con la frecuencia de monitoreo del PTEP</t>
  </si>
  <si>
    <t>El avance reportado desde el proceso informa sobre el cumplimiento de los plazos para las respuestas a los derechos de peticion por parte de la entidad</t>
  </si>
  <si>
    <t>Durante el 1er trimestre de 2026 se realizaron dos cierres de dos actividades</t>
  </si>
  <si>
    <t>Se verificó que el reporte fue entregado dentro del plazo establecido y que los soportes corresponden a la información presentada.</t>
  </si>
  <si>
    <t>En el 1er trimestre de 2026 se obtiene un resultado de 67,99% de acuerdo con los resultados identificados en el % de cumplimiento o avance en un total de 24 tareas programadas para demostrar gestión durante el periodo del monitoreo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</si>
</sst>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0E+00"/>
  </numFmts>
  <fonts count="21" x14ac:knownFonts="1">
    <font>
      <sz val="11"/>
      <color theme="1"/>
      <name val="Calibri"/>
      <family val="2"/>
      <scheme val="minor"/>
    </font>
    <font>
      <sz val="11"/>
      <color theme="1"/>
      <name val="Calibri"/>
      <family val="2"/>
      <scheme val="minor"/>
    </font>
    <font>
      <sz val="11"/>
      <color theme="1"/>
      <name val="Trebuchet MS"/>
      <family val="2"/>
    </font>
    <font>
      <b/>
      <sz val="8"/>
      <color theme="1"/>
      <name val="Trebuchet MS"/>
      <family val="2"/>
    </font>
    <font>
      <sz val="10"/>
      <name val="Museo Sans Condensed"/>
    </font>
    <font>
      <sz val="10"/>
      <color theme="1"/>
      <name val="Museo Sans Condensed"/>
    </font>
    <font>
      <b/>
      <sz val="10"/>
      <color theme="1"/>
      <name val="Museo Sans Condensed"/>
    </font>
    <font>
      <b/>
      <sz val="10"/>
      <name val="Museo Sans Condensed"/>
    </font>
    <font>
      <sz val="10"/>
      <color rgb="FF000000"/>
      <name val="Museo Sans Condensed"/>
    </font>
    <font>
      <sz val="11"/>
      <name val="Trebuchet MS"/>
      <family val="2"/>
    </font>
    <font>
      <sz val="9"/>
      <color theme="1"/>
      <name val="Trebuchet MS"/>
      <family val="2"/>
    </font>
    <font>
      <sz val="10"/>
      <color theme="1"/>
      <name val="Trebuchet MS"/>
      <family val="2"/>
    </font>
    <font>
      <b/>
      <sz val="9"/>
      <color theme="1"/>
      <name val="Trebuchet MS"/>
      <family val="2"/>
    </font>
    <font>
      <b/>
      <sz val="10"/>
      <color theme="0"/>
      <name val="Museo Sans Condensed"/>
    </font>
    <font>
      <b/>
      <sz val="12"/>
      <color theme="1"/>
      <name val="Museo Sans Condensed"/>
    </font>
    <font>
      <b/>
      <sz val="16"/>
      <color theme="1"/>
      <name val="Museo Sans Condensed"/>
    </font>
    <font>
      <b/>
      <sz val="10"/>
      <color rgb="FF000000"/>
      <name val="Museo Sans Condensed"/>
    </font>
    <font>
      <b/>
      <sz val="24"/>
      <color theme="1"/>
      <name val="Museo Sans Condensed"/>
    </font>
    <font>
      <b/>
      <sz val="14"/>
      <color theme="1"/>
      <name val="Museo Sans Condensed"/>
    </font>
    <font>
      <sz val="11"/>
      <color theme="1"/>
      <name val="Museo Sans Condensed"/>
    </font>
    <font>
      <sz val="8"/>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39997558519241921"/>
        <bgColor indexed="64"/>
      </patternFill>
    </fill>
    <fill>
      <patternFill patternType="solid">
        <fgColor rgb="FFAB1925"/>
        <bgColor indexed="64"/>
      </patternFill>
    </fill>
    <fill>
      <patternFill patternType="solid">
        <fgColor rgb="FFE43520"/>
        <bgColor indexed="64"/>
      </patternFill>
    </fill>
    <fill>
      <patternFill patternType="solid">
        <fgColor rgb="FFF7B327"/>
        <bgColor indexed="64"/>
      </patternFill>
    </fill>
    <fill>
      <patternFill patternType="solid">
        <fgColor rgb="FFE4072F"/>
        <bgColor indexed="64"/>
      </patternFill>
    </fill>
    <fill>
      <patternFill patternType="solid">
        <fgColor theme="0" tint="-0.14996795556505021"/>
        <bgColor indexed="64"/>
      </patternFill>
    </fill>
    <fill>
      <patternFill patternType="solid">
        <fgColor theme="9" tint="0.39997558519241921"/>
        <bgColor indexed="8"/>
      </patternFill>
    </fill>
    <fill>
      <patternFill patternType="solid">
        <fgColor rgb="FFFFC000"/>
        <bgColor indexed="64"/>
      </patternFill>
    </fill>
    <fill>
      <patternFill patternType="solid">
        <fgColor theme="7" tint="0.79998168889431442"/>
        <bgColor indexed="64"/>
      </patternFill>
    </fill>
    <fill>
      <patternFill patternType="solid">
        <fgColor theme="7" tint="0.79998168889431442"/>
        <bgColor indexed="8"/>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s>
  <cellStyleXfs count="2">
    <xf numFmtId="0" fontId="0" fillId="0" borderId="0"/>
    <xf numFmtId="9" fontId="1" fillId="0" borderId="0" applyFont="0" applyFill="0" applyBorder="0" applyAlignment="0" applyProtection="0"/>
  </cellStyleXfs>
  <cellXfs count="167">
    <xf numFmtId="0" fontId="0" fillId="0" borderId="0" xfId="0"/>
    <xf numFmtId="0" fontId="6" fillId="2" borderId="1" xfId="0" applyFont="1" applyFill="1" applyBorder="1" applyAlignment="1">
      <alignment horizontal="center" vertical="center" wrapText="1"/>
    </xf>
    <xf numFmtId="9" fontId="6" fillId="2" borderId="1" xfId="0" applyNumberFormat="1" applyFont="1" applyFill="1" applyBorder="1" applyAlignment="1">
      <alignment horizontal="center" vertical="center" wrapText="1"/>
    </xf>
    <xf numFmtId="0" fontId="10" fillId="0" borderId="0" xfId="0" applyFont="1" applyAlignment="1">
      <alignment vertical="center"/>
    </xf>
    <xf numFmtId="0" fontId="11" fillId="0" borderId="0" xfId="0" applyFont="1" applyAlignment="1">
      <alignment vertical="center"/>
    </xf>
    <xf numFmtId="0" fontId="11" fillId="0" borderId="0" xfId="0" applyFont="1" applyAlignment="1">
      <alignment horizontal="left" vertical="center"/>
    </xf>
    <xf numFmtId="0" fontId="12"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center" vertical="center"/>
    </xf>
    <xf numFmtId="0" fontId="9" fillId="0" borderId="0" xfId="0" applyFont="1" applyAlignment="1">
      <alignment vertical="center"/>
    </xf>
    <xf numFmtId="0" fontId="10" fillId="0" borderId="0" xfId="0" applyFont="1" applyAlignment="1">
      <alignment horizontal="center" vertical="center"/>
    </xf>
    <xf numFmtId="0" fontId="2" fillId="3" borderId="0" xfId="0" applyFont="1" applyFill="1" applyAlignment="1">
      <alignment vertical="center"/>
    </xf>
    <xf numFmtId="0" fontId="2" fillId="4" borderId="0" xfId="0" applyFont="1" applyFill="1" applyAlignment="1">
      <alignment vertical="center"/>
    </xf>
    <xf numFmtId="0" fontId="5" fillId="2" borderId="1" xfId="0" applyFont="1" applyFill="1" applyBorder="1" applyAlignment="1">
      <alignment horizontal="justify" vertical="center" wrapText="1"/>
    </xf>
    <xf numFmtId="165" fontId="2" fillId="0" borderId="0" xfId="0" applyNumberFormat="1" applyFont="1" applyAlignment="1">
      <alignment vertical="center"/>
    </xf>
    <xf numFmtId="10" fontId="6"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10" fontId="7" fillId="0" borderId="1" xfId="0" applyNumberFormat="1" applyFont="1" applyBorder="1" applyAlignment="1">
      <alignment horizontal="center" vertical="center" wrapText="1"/>
    </xf>
    <xf numFmtId="9" fontId="7" fillId="0" borderId="1" xfId="0" applyNumberFormat="1" applyFont="1" applyBorder="1" applyAlignment="1">
      <alignment horizontal="center" vertical="center" wrapText="1"/>
    </xf>
    <xf numFmtId="9" fontId="6" fillId="0" borderId="1" xfId="1" applyFont="1" applyFill="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9" fontId="6" fillId="0" borderId="1" xfId="0" applyNumberFormat="1" applyFont="1" applyBorder="1" applyAlignment="1">
      <alignment horizontal="center" vertical="center" wrapText="1"/>
    </xf>
    <xf numFmtId="10" fontId="4" fillId="0" borderId="1" xfId="0" applyNumberFormat="1" applyFont="1" applyBorder="1" applyAlignment="1">
      <alignment horizontal="justify" vertical="center" wrapText="1"/>
    </xf>
    <xf numFmtId="9" fontId="5" fillId="0" borderId="1" xfId="0" applyNumberFormat="1" applyFont="1" applyBorder="1" applyAlignment="1">
      <alignment horizontal="justify" vertical="center" wrapText="1"/>
    </xf>
    <xf numFmtId="0" fontId="7" fillId="0" borderId="1" xfId="0" applyFont="1" applyBorder="1" applyAlignment="1">
      <alignment horizontal="justify" vertical="center" wrapText="1"/>
    </xf>
    <xf numFmtId="9" fontId="5" fillId="0" borderId="1" xfId="0" applyNumberFormat="1" applyFont="1" applyBorder="1" applyAlignment="1">
      <alignment horizontal="center" vertical="center" wrapText="1"/>
    </xf>
    <xf numFmtId="1" fontId="6" fillId="0" borderId="1" xfId="0" applyNumberFormat="1" applyFont="1" applyBorder="1" applyAlignment="1">
      <alignment horizontal="center" vertical="center" wrapText="1"/>
    </xf>
    <xf numFmtId="0" fontId="4" fillId="0" borderId="1" xfId="0" applyFont="1" applyBorder="1" applyAlignment="1">
      <alignment horizontal="justify" vertical="center" wrapText="1"/>
    </xf>
    <xf numFmtId="0" fontId="5" fillId="0" borderId="1" xfId="0" applyFont="1" applyBorder="1" applyAlignment="1">
      <alignment horizontal="center" vertical="center"/>
    </xf>
    <xf numFmtId="3" fontId="6" fillId="0" borderId="1" xfId="0" applyNumberFormat="1" applyFont="1" applyBorder="1" applyAlignment="1">
      <alignment horizontal="center" vertical="center" wrapText="1"/>
    </xf>
    <xf numFmtId="0" fontId="11" fillId="0" borderId="0" xfId="0" applyFont="1" applyAlignment="1">
      <alignment horizontal="center" vertical="center"/>
    </xf>
    <xf numFmtId="0" fontId="8" fillId="2" borderId="1" xfId="0" applyFont="1" applyFill="1" applyBorder="1" applyAlignment="1">
      <alignment horizontal="justify" vertical="center" wrapText="1"/>
    </xf>
    <xf numFmtId="0" fontId="2" fillId="0" borderId="13" xfId="0" applyFont="1" applyBorder="1" applyAlignment="1">
      <alignment vertical="center"/>
    </xf>
    <xf numFmtId="0" fontId="3" fillId="0" borderId="13" xfId="0" applyFont="1" applyBorder="1" applyAlignment="1">
      <alignment horizontal="center" vertical="center"/>
    </xf>
    <xf numFmtId="0" fontId="2" fillId="4" borderId="13" xfId="0" applyFont="1" applyFill="1" applyBorder="1" applyAlignment="1">
      <alignment vertical="center"/>
    </xf>
    <xf numFmtId="0" fontId="2" fillId="3" borderId="13" xfId="0" applyFont="1" applyFill="1" applyBorder="1" applyAlignment="1">
      <alignment vertical="center"/>
    </xf>
    <xf numFmtId="0" fontId="4" fillId="3" borderId="0" xfId="0" applyFont="1" applyFill="1" applyAlignment="1">
      <alignment horizontal="justify" vertical="center" wrapText="1"/>
    </xf>
    <xf numFmtId="0" fontId="6" fillId="2" borderId="12" xfId="0" applyFont="1" applyFill="1" applyBorder="1" applyAlignment="1">
      <alignment horizontal="center" vertical="center" wrapText="1"/>
    </xf>
    <xf numFmtId="0" fontId="7" fillId="2" borderId="12" xfId="0" applyFont="1" applyFill="1" applyBorder="1" applyAlignment="1">
      <alignment horizontal="justify" vertical="center" wrapText="1"/>
    </xf>
    <xf numFmtId="0" fontId="5" fillId="0" borderId="12" xfId="0" applyFont="1" applyBorder="1" applyAlignment="1">
      <alignment horizontal="justify" vertical="center" wrapText="1"/>
    </xf>
    <xf numFmtId="0" fontId="5" fillId="0" borderId="12" xfId="0" applyFont="1" applyBorder="1" applyAlignment="1">
      <alignment horizontal="center" vertical="center" wrapText="1"/>
    </xf>
    <xf numFmtId="9" fontId="5" fillId="2" borderId="12" xfId="0" applyNumberFormat="1" applyFont="1" applyFill="1" applyBorder="1" applyAlignment="1">
      <alignment horizontal="center" vertical="center" wrapText="1"/>
    </xf>
    <xf numFmtId="9" fontId="6" fillId="0" borderId="12" xfId="0" applyNumberFormat="1" applyFont="1" applyBorder="1" applyAlignment="1">
      <alignment horizontal="center" vertical="center" wrapText="1"/>
    </xf>
    <xf numFmtId="0" fontId="7" fillId="0" borderId="12" xfId="0" applyFont="1" applyBorder="1" applyAlignment="1">
      <alignment horizontal="justify" vertical="center" wrapText="1"/>
    </xf>
    <xf numFmtId="10" fontId="6" fillId="0" borderId="4" xfId="0" applyNumberFormat="1" applyFont="1" applyBorder="1" applyAlignment="1">
      <alignment horizontal="center" vertical="center" wrapText="1"/>
    </xf>
    <xf numFmtId="10" fontId="7" fillId="0" borderId="4" xfId="0" applyNumberFormat="1" applyFont="1" applyBorder="1" applyAlignment="1">
      <alignment horizontal="center" vertical="center" wrapText="1"/>
    </xf>
    <xf numFmtId="0" fontId="6" fillId="2" borderId="8" xfId="0" applyFont="1" applyFill="1" applyBorder="1" applyAlignment="1">
      <alignment horizontal="center" vertical="center" wrapText="1"/>
    </xf>
    <xf numFmtId="0" fontId="7" fillId="0" borderId="8"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8" xfId="0" applyFont="1" applyBorder="1" applyAlignment="1">
      <alignment horizontal="center" vertical="center" wrapText="1"/>
    </xf>
    <xf numFmtId="9" fontId="5" fillId="0" borderId="8" xfId="0" applyNumberFormat="1" applyFont="1" applyBorder="1" applyAlignment="1">
      <alignment horizontal="center" vertical="center" wrapText="1"/>
    </xf>
    <xf numFmtId="9" fontId="6" fillId="0" borderId="4" xfId="0" applyNumberFormat="1" applyFont="1" applyBorder="1" applyAlignment="1">
      <alignment horizontal="center" vertical="center" wrapText="1"/>
    </xf>
    <xf numFmtId="9" fontId="6" fillId="0" borderId="4" xfId="1" applyFont="1" applyFill="1" applyBorder="1" applyAlignment="1">
      <alignment horizontal="center" vertical="center" wrapText="1"/>
    </xf>
    <xf numFmtId="0" fontId="7" fillId="2" borderId="8" xfId="0" applyFont="1" applyFill="1" applyBorder="1" applyAlignment="1">
      <alignment horizontal="justify" vertical="center" wrapText="1"/>
    </xf>
    <xf numFmtId="0" fontId="4" fillId="2" borderId="8" xfId="0" applyFont="1" applyFill="1" applyBorder="1" applyAlignment="1">
      <alignment horizontal="justify" vertical="center" wrapText="1"/>
    </xf>
    <xf numFmtId="0" fontId="5" fillId="2" borderId="8" xfId="0" applyFont="1" applyFill="1" applyBorder="1" applyAlignment="1">
      <alignment horizontal="center" vertical="center" wrapText="1"/>
    </xf>
    <xf numFmtId="9" fontId="7" fillId="0" borderId="4" xfId="0" applyNumberFormat="1" applyFont="1" applyBorder="1" applyAlignment="1">
      <alignment horizontal="center" vertical="center" wrapText="1"/>
    </xf>
    <xf numFmtId="0" fontId="5" fillId="0" borderId="12" xfId="0" applyFont="1" applyBorder="1" applyAlignment="1">
      <alignment horizontal="center" vertical="center"/>
    </xf>
    <xf numFmtId="9" fontId="6" fillId="0" borderId="8" xfId="0" applyNumberFormat="1" applyFont="1" applyBorder="1" applyAlignment="1">
      <alignment horizontal="center" vertical="center" wrapText="1"/>
    </xf>
    <xf numFmtId="10" fontId="6" fillId="0" borderId="8" xfId="1" applyNumberFormat="1" applyFont="1" applyFill="1" applyBorder="1" applyAlignment="1">
      <alignment horizontal="center" vertical="center" wrapText="1"/>
    </xf>
    <xf numFmtId="9" fontId="6" fillId="2" borderId="12" xfId="0" applyNumberFormat="1" applyFont="1" applyFill="1" applyBorder="1" applyAlignment="1">
      <alignment horizontal="center" vertical="center" wrapText="1"/>
    </xf>
    <xf numFmtId="164" fontId="6" fillId="0" borderId="18" xfId="1" applyNumberFormat="1" applyFont="1" applyFill="1" applyBorder="1" applyAlignment="1">
      <alignment horizontal="center" vertical="center" wrapText="1"/>
    </xf>
    <xf numFmtId="3" fontId="6" fillId="0" borderId="8" xfId="0" applyNumberFormat="1" applyFont="1" applyBorder="1" applyAlignment="1">
      <alignment horizontal="center" vertical="center" wrapText="1"/>
    </xf>
    <xf numFmtId="9" fontId="6" fillId="0" borderId="19" xfId="1" applyFont="1" applyFill="1" applyBorder="1" applyAlignment="1">
      <alignment horizontal="center" vertical="center" wrapText="1"/>
    </xf>
    <xf numFmtId="9" fontId="6" fillId="0" borderId="8" xfId="1" applyFont="1" applyFill="1" applyBorder="1" applyAlignment="1">
      <alignment horizontal="center" vertical="center" wrapText="1"/>
    </xf>
    <xf numFmtId="10" fontId="6" fillId="0" borderId="18" xfId="0" applyNumberFormat="1" applyFont="1" applyBorder="1" applyAlignment="1">
      <alignment horizontal="center" vertical="center" wrapText="1"/>
    </xf>
    <xf numFmtId="9" fontId="6" fillId="0" borderId="18" xfId="0" applyNumberFormat="1" applyFont="1" applyBorder="1" applyAlignment="1">
      <alignment horizontal="center" vertical="center" wrapText="1"/>
    </xf>
    <xf numFmtId="0" fontId="13" fillId="8" borderId="8" xfId="0" applyFont="1" applyFill="1" applyBorder="1" applyAlignment="1">
      <alignment horizontal="center" vertical="center" wrapText="1"/>
    </xf>
    <xf numFmtId="0" fontId="13" fillId="8" borderId="12" xfId="0" applyFont="1" applyFill="1" applyBorder="1" applyAlignment="1">
      <alignment horizontal="center" vertical="center" wrapText="1"/>
    </xf>
    <xf numFmtId="0" fontId="6" fillId="10" borderId="5" xfId="0" applyFont="1" applyFill="1" applyBorder="1" applyAlignment="1">
      <alignment horizontal="center" vertical="center" wrapText="1"/>
    </xf>
    <xf numFmtId="10" fontId="5" fillId="0" borderId="1" xfId="0" applyNumberFormat="1" applyFont="1" applyBorder="1" applyAlignment="1">
      <alignment horizontal="justify" vertical="center" wrapText="1"/>
    </xf>
    <xf numFmtId="9" fontId="6" fillId="0" borderId="19" xfId="0" applyNumberFormat="1" applyFont="1" applyBorder="1" applyAlignment="1">
      <alignment horizontal="center" vertical="center" wrapText="1"/>
    </xf>
    <xf numFmtId="9" fontId="6" fillId="2" borderId="4" xfId="0" applyNumberFormat="1" applyFont="1" applyFill="1" applyBorder="1" applyAlignment="1">
      <alignment horizontal="center" vertical="center" wrapText="1"/>
    </xf>
    <xf numFmtId="0" fontId="6" fillId="0" borderId="4" xfId="0" applyFont="1" applyBorder="1" applyAlignment="1">
      <alignment horizontal="center" vertical="center" wrapText="1"/>
    </xf>
    <xf numFmtId="3" fontId="6" fillId="0" borderId="19" xfId="0" applyNumberFormat="1" applyFont="1" applyBorder="1" applyAlignment="1">
      <alignment horizontal="center" vertical="center" wrapText="1"/>
    </xf>
    <xf numFmtId="3" fontId="6" fillId="0" borderId="4" xfId="0" applyNumberFormat="1" applyFont="1" applyBorder="1" applyAlignment="1">
      <alignment horizontal="center" vertical="center" wrapText="1"/>
    </xf>
    <xf numFmtId="1" fontId="6" fillId="0" borderId="4" xfId="0" applyNumberFormat="1" applyFont="1" applyBorder="1" applyAlignment="1">
      <alignment horizontal="center" vertical="center" wrapText="1"/>
    </xf>
    <xf numFmtId="1" fontId="6" fillId="0" borderId="15" xfId="0" applyNumberFormat="1" applyFont="1" applyBorder="1" applyAlignment="1">
      <alignment horizontal="center" vertical="center" wrapText="1"/>
    </xf>
    <xf numFmtId="9" fontId="6" fillId="0" borderId="24" xfId="1" applyFont="1" applyFill="1" applyBorder="1" applyAlignment="1">
      <alignment horizontal="center" vertical="center" wrapText="1"/>
    </xf>
    <xf numFmtId="9" fontId="6" fillId="0" borderId="7" xfId="1" applyFont="1" applyFill="1" applyBorder="1" applyAlignment="1">
      <alignment horizontal="center" vertical="center" wrapText="1"/>
    </xf>
    <xf numFmtId="0" fontId="5" fillId="0" borderId="7" xfId="0" applyFont="1" applyBorder="1" applyAlignment="1">
      <alignment horizontal="left" vertical="center" wrapText="1"/>
    </xf>
    <xf numFmtId="0" fontId="6" fillId="0" borderId="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8" xfId="0" applyFont="1" applyBorder="1" applyAlignment="1">
      <alignment horizontal="center" vertical="center" wrapText="1"/>
    </xf>
    <xf numFmtId="0" fontId="6" fillId="13" borderId="5" xfId="0" applyFont="1" applyFill="1" applyBorder="1" applyAlignment="1">
      <alignment horizontal="center" vertical="center" wrapText="1"/>
    </xf>
    <xf numFmtId="10" fontId="5" fillId="0" borderId="1" xfId="0" applyNumberFormat="1" applyFont="1" applyBorder="1" applyAlignment="1">
      <alignment vertical="center" wrapText="1"/>
    </xf>
    <xf numFmtId="10" fontId="16" fillId="0" borderId="1" xfId="1" applyNumberFormat="1" applyFont="1" applyFill="1" applyBorder="1" applyAlignment="1">
      <alignment horizontal="center" vertical="center" wrapText="1"/>
    </xf>
    <xf numFmtId="10" fontId="7" fillId="0" borderId="12" xfId="0" applyNumberFormat="1" applyFont="1" applyBorder="1" applyAlignment="1">
      <alignment horizontal="center" vertical="center" wrapText="1"/>
    </xf>
    <xf numFmtId="9" fontId="6" fillId="0" borderId="25" xfId="1" applyFont="1" applyBorder="1" applyAlignment="1">
      <alignment horizontal="center" vertical="center" wrapText="1"/>
    </xf>
    <xf numFmtId="0" fontId="5" fillId="0" borderId="12" xfId="0" applyFont="1" applyBorder="1" applyAlignment="1">
      <alignment horizontal="left" vertical="center" wrapText="1"/>
    </xf>
    <xf numFmtId="164" fontId="6" fillId="0" borderId="1" xfId="1"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9" fontId="7" fillId="0" borderId="1" xfId="1" applyFont="1" applyBorder="1" applyAlignment="1">
      <alignment horizontal="center" vertical="center" wrapText="1"/>
    </xf>
    <xf numFmtId="0" fontId="4" fillId="0" borderId="1" xfId="0" applyFont="1" applyBorder="1" applyAlignment="1">
      <alignment horizontal="left" vertical="center" wrapText="1"/>
    </xf>
    <xf numFmtId="10" fontId="6" fillId="0" borderId="4" xfId="1" applyNumberFormat="1" applyFont="1" applyBorder="1" applyAlignment="1">
      <alignment horizontal="center" vertical="center" wrapText="1"/>
    </xf>
    <xf numFmtId="0" fontId="8" fillId="0" borderId="0" xfId="0" applyFont="1" applyAlignment="1">
      <alignment horizontal="justify" vertical="center"/>
    </xf>
    <xf numFmtId="12" fontId="5" fillId="0" borderId="4" xfId="0" applyNumberFormat="1" applyFont="1" applyBorder="1" applyAlignment="1">
      <alignment horizontal="justify" vertical="center" wrapText="1"/>
    </xf>
    <xf numFmtId="0" fontId="4" fillId="2" borderId="1" xfId="0" applyFont="1" applyFill="1" applyBorder="1" applyAlignment="1">
      <alignment horizontal="center" vertical="center" wrapText="1"/>
    </xf>
    <xf numFmtId="1" fontId="7" fillId="0" borderId="1"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7" fillId="2" borderId="1" xfId="0" applyFont="1" applyFill="1" applyBorder="1" applyAlignment="1">
      <alignment horizontal="center" vertical="center" wrapText="1"/>
    </xf>
    <xf numFmtId="1" fontId="7" fillId="0" borderId="4"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164" fontId="7" fillId="0" borderId="1" xfId="1" applyNumberFormat="1" applyFont="1" applyBorder="1" applyAlignment="1">
      <alignment horizontal="center" vertical="center" wrapText="1"/>
    </xf>
    <xf numFmtId="0" fontId="4" fillId="0" borderId="1" xfId="0" applyFont="1" applyBorder="1" applyAlignment="1">
      <alignment horizontal="center" vertical="center"/>
    </xf>
    <xf numFmtId="0" fontId="16" fillId="0" borderId="4" xfId="0" applyFont="1" applyBorder="1" applyAlignment="1">
      <alignment horizontal="center" vertical="center" wrapText="1"/>
    </xf>
    <xf numFmtId="10" fontId="16" fillId="0" borderId="1" xfId="0" applyNumberFormat="1" applyFont="1" applyBorder="1" applyAlignment="1">
      <alignment horizontal="center" vertical="center" wrapText="1"/>
    </xf>
    <xf numFmtId="0" fontId="16" fillId="0" borderId="1" xfId="0" applyFont="1" applyBorder="1" applyAlignment="1">
      <alignment horizontal="justify" vertical="center" wrapText="1"/>
    </xf>
    <xf numFmtId="9" fontId="16" fillId="0" borderId="1" xfId="0" applyNumberFormat="1" applyFont="1" applyBorder="1" applyAlignment="1">
      <alignment horizontal="center" vertical="center" wrapText="1"/>
    </xf>
    <xf numFmtId="0" fontId="5" fillId="0" borderId="8" xfId="0" applyFont="1" applyBorder="1" applyAlignment="1">
      <alignment vertical="center" wrapText="1"/>
    </xf>
    <xf numFmtId="0" fontId="13" fillId="8" borderId="9" xfId="0" applyFont="1" applyFill="1" applyBorder="1" applyAlignment="1">
      <alignment horizontal="center" vertical="center" textRotation="90" wrapText="1"/>
    </xf>
    <xf numFmtId="0" fontId="13" fillId="8" borderId="10" xfId="0" applyFont="1" applyFill="1" applyBorder="1" applyAlignment="1">
      <alignment horizontal="center" vertical="center" textRotation="90" wrapText="1"/>
    </xf>
    <xf numFmtId="0" fontId="13" fillId="8" borderId="11" xfId="0" applyFont="1" applyFill="1" applyBorder="1" applyAlignment="1">
      <alignment horizontal="center" vertical="center" textRotation="90" wrapText="1"/>
    </xf>
    <xf numFmtId="0" fontId="13" fillId="8"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9" borderId="2" xfId="0" applyFont="1" applyFill="1" applyBorder="1" applyAlignment="1">
      <alignment horizontal="center" vertical="center" wrapText="1"/>
    </xf>
    <xf numFmtId="0" fontId="13" fillId="7" borderId="9" xfId="0" applyFont="1" applyFill="1" applyBorder="1" applyAlignment="1">
      <alignment horizontal="center" vertical="center" textRotation="90" wrapText="1"/>
    </xf>
    <xf numFmtId="0" fontId="13" fillId="7" borderId="10" xfId="0" applyFont="1" applyFill="1" applyBorder="1" applyAlignment="1">
      <alignment horizontal="center" vertical="center" textRotation="90" wrapText="1"/>
    </xf>
    <xf numFmtId="0" fontId="5" fillId="0" borderId="11" xfId="0" applyFont="1" applyBorder="1" applyAlignment="1">
      <alignment horizontal="center" vertical="center" textRotation="90" wrapText="1"/>
    </xf>
    <xf numFmtId="0" fontId="13" fillId="7" borderId="8"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13" fillId="6" borderId="9" xfId="0" applyFont="1" applyFill="1" applyBorder="1" applyAlignment="1">
      <alignment horizontal="center" vertical="center" textRotation="90" wrapText="1"/>
    </xf>
    <xf numFmtId="0" fontId="13" fillId="6" borderId="10" xfId="0" applyFont="1" applyFill="1" applyBorder="1" applyAlignment="1">
      <alignment horizontal="center" vertical="center" textRotation="90" wrapText="1"/>
    </xf>
    <xf numFmtId="0" fontId="13" fillId="6" borderId="8"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6" fillId="9" borderId="20" xfId="0" applyFont="1" applyFill="1" applyBorder="1" applyAlignment="1">
      <alignment horizontal="center" vertical="center" wrapText="1"/>
    </xf>
    <xf numFmtId="0" fontId="6" fillId="9" borderId="21" xfId="0" applyFont="1" applyFill="1" applyBorder="1" applyAlignment="1">
      <alignment horizontal="center" vertical="center" wrapText="1"/>
    </xf>
    <xf numFmtId="0" fontId="6" fillId="9" borderId="22"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3" fillId="5" borderId="9" xfId="0" applyFont="1" applyFill="1" applyBorder="1" applyAlignment="1">
      <alignment horizontal="center" vertical="center" textRotation="90" wrapText="1"/>
    </xf>
    <xf numFmtId="0" fontId="5" fillId="0" borderId="10" xfId="0" applyFont="1" applyBorder="1" applyAlignment="1">
      <alignment horizontal="center" vertical="center" textRotation="90" wrapText="1"/>
    </xf>
    <xf numFmtId="0" fontId="13" fillId="5" borderId="8" xfId="0" applyFont="1" applyFill="1" applyBorder="1" applyAlignment="1">
      <alignment horizontal="center" vertical="center" wrapText="1"/>
    </xf>
    <xf numFmtId="0" fontId="5"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4" fillId="11" borderId="10" xfId="0" applyFont="1" applyFill="1" applyBorder="1" applyAlignment="1">
      <alignment horizontal="center" vertical="center" wrapText="1"/>
    </xf>
    <xf numFmtId="0" fontId="14" fillId="11" borderId="17" xfId="0" applyFont="1" applyFill="1" applyBorder="1" applyAlignment="1">
      <alignment horizontal="center" vertical="center" wrapText="1"/>
    </xf>
    <xf numFmtId="0" fontId="14" fillId="11" borderId="14" xfId="0" applyFont="1" applyFill="1" applyBorder="1" applyAlignment="1">
      <alignment horizontal="center" vertical="center" wrapText="1"/>
    </xf>
    <xf numFmtId="0" fontId="19"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19" fillId="11" borderId="16"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1" borderId="6" xfId="0" applyFont="1" applyFill="1" applyBorder="1" applyAlignment="1">
      <alignment horizontal="center" vertical="center" wrapText="1"/>
    </xf>
    <xf numFmtId="0" fontId="14" fillId="11" borderId="0" xfId="0" applyFont="1" applyFill="1" applyAlignment="1">
      <alignment horizontal="center" vertical="center" wrapText="1"/>
    </xf>
    <xf numFmtId="0" fontId="15" fillId="12" borderId="7" xfId="0" applyFont="1" applyFill="1" applyBorder="1" applyAlignment="1">
      <alignment horizontal="center" vertical="center" wrapText="1"/>
    </xf>
    <xf numFmtId="0" fontId="14" fillId="11" borderId="23" xfId="0" applyFont="1" applyFill="1" applyBorder="1" applyAlignment="1">
      <alignment horizontal="center" vertical="center" wrapText="1"/>
    </xf>
    <xf numFmtId="0" fontId="14" fillId="11" borderId="16" xfId="0" applyFont="1" applyFill="1" applyBorder="1" applyAlignment="1">
      <alignment horizontal="center" vertical="center" wrapText="1"/>
    </xf>
    <xf numFmtId="9" fontId="6" fillId="0" borderId="8"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9" fontId="6" fillId="0" borderId="12" xfId="0" applyNumberFormat="1" applyFont="1" applyFill="1" applyBorder="1" applyAlignment="1">
      <alignment horizontal="center" vertical="center" wrapText="1"/>
    </xf>
    <xf numFmtId="3" fontId="6" fillId="0" borderId="8" xfId="0" applyNumberFormat="1"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1" fontId="6" fillId="0" borderId="1"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wrapText="1"/>
    </xf>
    <xf numFmtId="9" fontId="7" fillId="0" borderId="1" xfId="0" applyNumberFormat="1"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colors>
    <mruColors>
      <color rgb="FFF7B327"/>
      <color rgb="FFE4072F"/>
      <color rgb="FFE43520"/>
      <color rgb="FFAB1925"/>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621295</xdr:colOff>
      <xdr:row>0</xdr:row>
      <xdr:rowOff>22412</xdr:rowOff>
    </xdr:from>
    <xdr:to>
      <xdr:col>16</xdr:col>
      <xdr:colOff>2233194</xdr:colOff>
      <xdr:row>0</xdr:row>
      <xdr:rowOff>751884</xdr:rowOff>
    </xdr:to>
    <xdr:pic>
      <xdr:nvPicPr>
        <xdr:cNvPr id="2" name="Imagen 1" descr="Imagen que contiene objeto&#10;&#10;Descripción generada automáticamente">
          <a:extLst>
            <a:ext uri="{FF2B5EF4-FFF2-40B4-BE49-F238E27FC236}">
              <a16:creationId xmlns:a16="http://schemas.microsoft.com/office/drawing/2014/main" id="{2DBA846A-F519-4299-A37C-7021DD23D4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261471" y="22412"/>
          <a:ext cx="1615634" cy="72947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bout:blank"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XTO PROCESO"/>
      <sheetName val="Listas Nuevas"/>
      <sheetName val="Mapa de Riesgos"/>
      <sheetName val="MATRIZ DE CALIFICACIÓN"/>
      <sheetName val="Impacto Corrupcion"/>
      <sheetName val="Evaluación Diseño Control"/>
      <sheetName val="Autoseguimientos"/>
      <sheetName val="Hoja1"/>
      <sheetName val="Evalua Control"/>
      <sheetName val="CONTEXTO ORGANIZACIONAL"/>
      <sheetName val="MAPA RIESGOS PROCESO"/>
      <sheetName val="Monitoreo"/>
      <sheetName val="Listas"/>
      <sheetName val="INDICE"/>
      <sheetName val="ACTIVIDADES"/>
      <sheetName val="RESUMEN DE PROYECTO"/>
      <sheetName val="CADENA DE VALOR"/>
      <sheetName val="METAS PDD"/>
      <sheetName val="PRODUCTOS MGA"/>
      <sheetName val="METAS - TAREAS"/>
      <sheetName val="ACTIVIDADES - CUALITATIVO"/>
      <sheetName val="INDICADORES DE GESTION"/>
      <sheetName val="ACTIVIDADES2020"/>
      <sheetName val="META-ACTIVIDADES"/>
      <sheetName val="ACTIVIDADES 2021"/>
      <sheetName val="INFORME CUALITATIVO"/>
      <sheetName val="ACTIVIDADES -TAREAS"/>
      <sheetName val="SEG_RECONC"/>
    </sheetNames>
    <sheetDataSet>
      <sheetData sheetId="0"/>
      <sheetData sheetId="1">
        <row r="2">
          <cell r="A2" t="str">
            <v>Políticos</v>
          </cell>
          <cell r="B2" t="str">
            <v>Financieros</v>
          </cell>
          <cell r="C2" t="str">
            <v>Diseño del proceso</v>
          </cell>
          <cell r="E2" t="str">
            <v>Riesgo_Estratégico</v>
          </cell>
          <cell r="L2" t="str">
            <v>5. Se espera que el evento ocurra en la mayoría de las circunstancias
Orientador (Más de 1 vez al año)</v>
          </cell>
          <cell r="P2" t="str">
            <v>PREVENTIVOS</v>
          </cell>
          <cell r="R2" t="str">
            <v>Nivel Central</v>
          </cell>
          <cell r="T2" t="str">
            <v>FUERTE</v>
          </cell>
        </row>
        <row r="3">
          <cell r="A3" t="str">
            <v>Económicos y financieros</v>
          </cell>
          <cell r="B3" t="str">
            <v>Personal</v>
          </cell>
          <cell r="C3" t="str">
            <v>Interacciones con otros procesos</v>
          </cell>
          <cell r="E3" t="str">
            <v>Riesgo_Gerencial</v>
          </cell>
          <cell r="L3" t="str">
            <v>4. El evento probablemente ocurrirá en la mayoría de las circunstancias
Orientador (Al menos de 1 vez en el último año)</v>
          </cell>
          <cell r="P3" t="str">
            <v>DETECTIVOS</v>
          </cell>
          <cell r="R3" t="str">
            <v>Nivel Territorial</v>
          </cell>
          <cell r="T3" t="str">
            <v>MODERADO</v>
          </cell>
          <cell r="AM3" t="str">
            <v>Confidencialidad</v>
          </cell>
          <cell r="AR3" t="str">
            <v>ARTICULACIÓN INTERINSTITUCIONAL</v>
          </cell>
        </row>
        <row r="4">
          <cell r="A4" t="str">
            <v>Sociales y culturales</v>
          </cell>
          <cell r="B4" t="str">
            <v>Procesos</v>
          </cell>
          <cell r="C4" t="str">
            <v>Transversalidad</v>
          </cell>
          <cell r="E4" t="str">
            <v>Riesgo_Operativo</v>
          </cell>
          <cell r="L4" t="str">
            <v>3. El evento podría ocurrir en algún momento
Orientador (Al menos de 1 vez en los últimos 2 años)</v>
          </cell>
          <cell r="R4" t="str">
            <v>Nivel Central y Territorial</v>
          </cell>
          <cell r="T4" t="str">
            <v>DÉBIL</v>
          </cell>
          <cell r="AM4" t="str">
            <v>Integridad</v>
          </cell>
          <cell r="AR4" t="str">
            <v>ATENCIÓN A LA CIUDADANÍA</v>
          </cell>
        </row>
        <row r="5">
          <cell r="A5" t="str">
            <v xml:space="preserve">Tecnológicos </v>
          </cell>
          <cell r="B5" t="str">
            <v>Tecnología</v>
          </cell>
          <cell r="C5" t="str">
            <v>Procedimientos asociados</v>
          </cell>
          <cell r="E5" t="str">
            <v>Riesgo_Financiero</v>
          </cell>
          <cell r="L5" t="str">
            <v>2. El evento puede ocurrir en algún momento
Orientador
(Al menos de 1 vez en los últimos 5 años)</v>
          </cell>
          <cell r="AM5" t="str">
            <v>Disponibilidad</v>
          </cell>
          <cell r="AR5" t="str">
            <v>CARACTERIZACIONES Y REGISTRO 
(GESTIÓN DE RESTITUCIÓN DE DERECHOS ÉTNICOS TERRITORIALES)</v>
          </cell>
        </row>
        <row r="6">
          <cell r="A6" t="str">
            <v xml:space="preserve">Ambientales </v>
          </cell>
          <cell r="B6" t="str">
            <v>Estratégicos</v>
          </cell>
          <cell r="C6" t="str">
            <v>Responsables del proceso</v>
          </cell>
          <cell r="E6" t="str">
            <v>Riesgo_de_Tecnologico</v>
          </cell>
          <cell r="L6" t="str">
            <v>1. El evento puede ocurrir solo en circunstancias excepcionales.
Orientador (No se ha presentado en los últimos 5 años)</v>
          </cell>
          <cell r="AM6" t="str">
            <v>Confidencialidad e Integridad</v>
          </cell>
          <cell r="AR6" t="str">
            <v>CONTROL Y EVALUACION IDEPENDIENTE</v>
          </cell>
        </row>
        <row r="7">
          <cell r="A7" t="str">
            <v>Legales y reglamentarios</v>
          </cell>
          <cell r="B7" t="str">
            <v>Comunicación interna</v>
          </cell>
          <cell r="C7" t="str">
            <v>Comunicación entre los procesos</v>
          </cell>
          <cell r="E7" t="str">
            <v xml:space="preserve">Riesgo_de_Cumplimiento </v>
          </cell>
          <cell r="AM7" t="str">
            <v>Confidencialidad y Disponibilidad</v>
          </cell>
          <cell r="AR7" t="str">
            <v>DIRECCIONAMIENTO ESTRATÉGICO</v>
          </cell>
        </row>
        <row r="8">
          <cell r="A8" t="str">
            <v>Comunicación externa</v>
          </cell>
          <cell r="C8" t="str">
            <v>Activos de seguridad digital del proceso</v>
          </cell>
          <cell r="E8" t="str">
            <v>Riesgo_de_Imagen_o_Reputacional</v>
          </cell>
          <cell r="AM8" t="str">
            <v>Integridad y Disponibilidad</v>
          </cell>
          <cell r="AR8" t="str">
            <v>ETAPA JUDICIAL 
(GESTIÓN DE RESTITUCIÓN DE DERECHOS ÉTNICOS TERRITORIALES)</v>
          </cell>
        </row>
        <row r="9">
          <cell r="E9" t="str">
            <v>Riesgo_Legal</v>
          </cell>
          <cell r="AM9" t="str">
            <v>Confidencialidad, Integridad y Disponibilidad</v>
          </cell>
          <cell r="AR9" t="str">
            <v>ETAPA JUDICIAL 
(GESTIÓN DE RESTITUCIÓN LEY 1448)</v>
          </cell>
        </row>
        <row r="10">
          <cell r="E10" t="str">
            <v>Riesgo_de_Corrupción</v>
          </cell>
          <cell r="H10" t="str">
            <v>5. Catastrófico</v>
          </cell>
          <cell r="I10" t="str">
            <v>4. Mayor</v>
          </cell>
          <cell r="J10" t="str">
            <v>3. Moderado</v>
          </cell>
          <cell r="AR10" t="str">
            <v>GESTIÓN CONTRACTUAL</v>
          </cell>
        </row>
        <row r="11">
          <cell r="E11" t="str">
            <v>Riesgo_Seguridad_Digital</v>
          </cell>
          <cell r="F11" t="str">
            <v>5. Catastrófico</v>
          </cell>
          <cell r="G11" t="str">
            <v>4. Mayor</v>
          </cell>
          <cell r="H11" t="str">
            <v>3. Moderado</v>
          </cell>
          <cell r="I11" t="str">
            <v>2. Menor</v>
          </cell>
          <cell r="J11" t="str">
            <v>1.  Insignificante</v>
          </cell>
          <cell r="AR11" t="str">
            <v>GESTIÓN DE COMUNICACIONES</v>
          </cell>
        </row>
        <row r="12">
          <cell r="AR12" t="str">
            <v>GESTIÓN DOCUMENTAL</v>
          </cell>
        </row>
        <row r="13">
          <cell r="AR13" t="str">
            <v>GESTIÓN FINANCIERA</v>
          </cell>
        </row>
        <row r="14">
          <cell r="AR14" t="str">
            <v>GESTIÓN JURÍDICA</v>
          </cell>
        </row>
        <row r="15">
          <cell r="AR15" t="str">
            <v>GESTIÓN LOGÍSTICA Y DE RECURSOS FÍSICOS</v>
          </cell>
        </row>
        <row r="16">
          <cell r="AR16" t="str">
            <v>GESTION POSFALLO</v>
          </cell>
        </row>
        <row r="17">
          <cell r="AR17" t="str">
            <v>GESTIÓN TALENTO HUMANO</v>
          </cell>
        </row>
        <row r="18">
          <cell r="AR18" t="str">
            <v>GESTIÓN DE TIC</v>
          </cell>
        </row>
        <row r="19">
          <cell r="AR19" t="str">
            <v>MEDIDAS DE PREVENCIÓN 
(GESTIÓN DE RESTITUCIÓN DE DERECHOS ÉTNICOS TERRITORIALES)</v>
          </cell>
        </row>
        <row r="20">
          <cell r="AR20" t="str">
            <v>MEJORAMIENTO CONTINUO</v>
          </cell>
        </row>
        <row r="21">
          <cell r="AR21" t="str">
            <v>PREVENCIÓN Y GESTIÓN DE SEGURIDAD</v>
          </cell>
        </row>
        <row r="22">
          <cell r="AR22" t="str">
            <v>REGISTRO 
(GESTIÓN DE RESTITUCIÓN LEY 1448)</v>
          </cell>
        </row>
        <row r="23">
          <cell r="AR23" t="str">
            <v>RUPTA</v>
          </cell>
        </row>
      </sheetData>
      <sheetData sheetId="2"/>
      <sheetData sheetId="3"/>
      <sheetData sheetId="4"/>
      <sheetData sheetId="5"/>
      <sheetData sheetId="6"/>
      <sheetData sheetId="7">
        <row r="4">
          <cell r="E4">
            <v>1</v>
          </cell>
        </row>
      </sheetData>
      <sheetData sheetId="8"/>
      <sheetData sheetId="9"/>
      <sheetData sheetId="10"/>
      <sheetData sheetId="11"/>
      <sheetData sheetId="12" refreshError="1">
        <row r="3">
          <cell r="F3" t="str">
            <v>Preventivo</v>
          </cell>
        </row>
        <row r="4">
          <cell r="F4" t="str">
            <v>Correctivo</v>
          </cell>
        </row>
        <row r="5">
          <cell r="F5" t="str">
            <v>Detectivos</v>
          </cell>
        </row>
      </sheetData>
      <sheetData sheetId="13" refreshError="1"/>
      <sheetData sheetId="14">
        <row r="11">
          <cell r="J11">
            <v>0.1575</v>
          </cell>
        </row>
      </sheetData>
      <sheetData sheetId="15">
        <row r="6">
          <cell r="D6" t="str">
            <v>7877 – Fortalecimiento de la gestión y el conocimiento jurídico en el DADEP, para la defensa del espacio público y el patrimonio</v>
          </cell>
        </row>
      </sheetData>
      <sheetData sheetId="16" refreshError="1"/>
      <sheetData sheetId="17" refreshError="1"/>
      <sheetData sheetId="18" refreshError="1"/>
      <sheetData sheetId="19"/>
      <sheetData sheetId="20">
        <row r="21">
          <cell r="S21" t="str">
            <v>1. Matriz Plan Anual de Adquisiciones que incorpora modificaciones.
2. Documento equivalente de solicitud de modificación contractual para prestación de servicios de la OAJ
3. Matriz de información con modificaciones de la Master
4. ABC que se encuentra en fase de validación y aprobación</v>
          </cell>
        </row>
      </sheetData>
      <sheetData sheetId="21" refreshError="1"/>
      <sheetData sheetId="22"/>
      <sheetData sheetId="23">
        <row r="17">
          <cell r="F17">
            <v>0.4</v>
          </cell>
        </row>
      </sheetData>
      <sheetData sheetId="24">
        <row r="81">
          <cell r="J81">
            <v>1.2500000000000001E-2</v>
          </cell>
        </row>
      </sheetData>
      <sheetData sheetId="25" refreshError="1"/>
      <sheetData sheetId="26" refreshError="1"/>
      <sheetData sheetId="27"/>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7CD5A-6B82-45BB-9669-4B8E5BFC47B5}">
  <dimension ref="A1:T46"/>
  <sheetViews>
    <sheetView showGridLines="0" tabSelected="1" view="pageBreakPreview" topLeftCell="A29" zoomScale="85" zoomScaleNormal="70" zoomScaleSheetLayoutView="85" workbookViewId="0">
      <pane xSplit="1" topLeftCell="M1" activePane="topRight" state="frozen"/>
      <selection pane="topRight" activeCell="F42" sqref="F42"/>
    </sheetView>
  </sheetViews>
  <sheetFormatPr baseColWidth="10" defaultColWidth="11.453125" defaultRowHeight="14.5" x14ac:dyDescent="0.35"/>
  <cols>
    <col min="1" max="1" width="21" style="7" customWidth="1"/>
    <col min="2" max="2" width="6.453125" style="7" customWidth="1"/>
    <col min="3" max="3" width="20" style="3" customWidth="1"/>
    <col min="4" max="4" width="15.54296875" style="4" customWidth="1"/>
    <col min="5" max="5" width="6.7265625" style="4" customWidth="1"/>
    <col min="6" max="6" width="31.26953125" style="5" customWidth="1"/>
    <col min="7" max="7" width="38.26953125" style="5" bestFit="1" customWidth="1"/>
    <col min="8" max="8" width="39.81640625" style="5" bestFit="1" customWidth="1"/>
    <col min="9" max="9" width="18" style="5" bestFit="1" customWidth="1"/>
    <col min="10" max="10" width="17.1796875" style="34" bestFit="1" customWidth="1"/>
    <col min="11" max="11" width="10.81640625" style="34" bestFit="1" customWidth="1"/>
    <col min="12" max="12" width="11.7265625" style="34" bestFit="1" customWidth="1"/>
    <col min="13" max="13" width="13.6328125" style="10" customWidth="1"/>
    <col min="14" max="14" width="19.1796875" style="10" bestFit="1" customWidth="1"/>
    <col min="15" max="15" width="14" style="6" customWidth="1"/>
    <col min="16" max="16" width="16" style="6" customWidth="1"/>
    <col min="17" max="17" width="100.7265625" style="6" customWidth="1"/>
    <col min="18" max="18" width="26.453125" style="6" customWidth="1"/>
    <col min="19" max="19" width="11.453125" style="7" customWidth="1"/>
    <col min="20" max="20" width="23.1796875" style="7" customWidth="1"/>
    <col min="21" max="16384" width="11.453125" style="7"/>
  </cols>
  <sheetData>
    <row r="1" spans="1:19" ht="63" customHeight="1" x14ac:dyDescent="0.35">
      <c r="A1" s="143" t="s">
        <v>0</v>
      </c>
      <c r="B1" s="144"/>
      <c r="C1" s="144"/>
      <c r="D1" s="144"/>
      <c r="E1" s="144"/>
      <c r="F1" s="144"/>
      <c r="G1" s="144"/>
      <c r="H1" s="144"/>
      <c r="I1" s="144"/>
      <c r="J1" s="144"/>
      <c r="K1" s="144"/>
      <c r="L1" s="144"/>
      <c r="M1" s="144"/>
      <c r="N1" s="144"/>
      <c r="O1" s="144"/>
      <c r="P1" s="144"/>
      <c r="Q1" s="144"/>
      <c r="R1" s="144"/>
    </row>
    <row r="2" spans="1:19" ht="30.65" customHeight="1" x14ac:dyDescent="0.35">
      <c r="A2" s="145" t="s">
        <v>1</v>
      </c>
      <c r="B2" s="147" t="s">
        <v>2</v>
      </c>
      <c r="C2" s="148"/>
      <c r="D2" s="151" t="s">
        <v>3</v>
      </c>
      <c r="E2" s="151" t="s">
        <v>4</v>
      </c>
      <c r="F2" s="151" t="s">
        <v>5</v>
      </c>
      <c r="G2" s="153" t="s">
        <v>6</v>
      </c>
      <c r="H2" s="151" t="s">
        <v>7</v>
      </c>
      <c r="I2" s="151" t="s">
        <v>8</v>
      </c>
      <c r="J2" s="153" t="s">
        <v>9</v>
      </c>
      <c r="K2" s="151" t="s">
        <v>10</v>
      </c>
      <c r="L2" s="151" t="s">
        <v>11</v>
      </c>
      <c r="M2" s="156" t="s">
        <v>164</v>
      </c>
      <c r="N2" s="151" t="s">
        <v>12</v>
      </c>
      <c r="O2" s="154" t="s">
        <v>13</v>
      </c>
      <c r="P2" s="154"/>
      <c r="Q2" s="154"/>
      <c r="R2" s="154"/>
    </row>
    <row r="3" spans="1:19" s="8" customFormat="1" ht="27" customHeight="1" thickBot="1" x14ac:dyDescent="0.4">
      <c r="A3" s="146"/>
      <c r="B3" s="149"/>
      <c r="C3" s="150"/>
      <c r="D3" s="152"/>
      <c r="E3" s="152"/>
      <c r="F3" s="152"/>
      <c r="G3" s="153"/>
      <c r="H3" s="152"/>
      <c r="I3" s="152"/>
      <c r="J3" s="153"/>
      <c r="K3" s="152"/>
      <c r="L3" s="152"/>
      <c r="M3" s="156"/>
      <c r="N3" s="155"/>
      <c r="O3" s="88" t="s">
        <v>14</v>
      </c>
      <c r="P3" s="88" t="s">
        <v>165</v>
      </c>
      <c r="Q3" s="88" t="s">
        <v>15</v>
      </c>
      <c r="R3" s="73" t="s">
        <v>16</v>
      </c>
      <c r="S3" s="37"/>
    </row>
    <row r="4" spans="1:19" s="12" customFormat="1" ht="109.5" customHeight="1" x14ac:dyDescent="0.35">
      <c r="A4" s="121" t="s">
        <v>17</v>
      </c>
      <c r="B4" s="139" t="s">
        <v>18</v>
      </c>
      <c r="C4" s="141" t="s">
        <v>19</v>
      </c>
      <c r="D4" s="127" t="s">
        <v>20</v>
      </c>
      <c r="E4" s="50">
        <v>1</v>
      </c>
      <c r="F4" s="51" t="s">
        <v>21</v>
      </c>
      <c r="G4" s="52" t="s">
        <v>22</v>
      </c>
      <c r="H4" s="52" t="s">
        <v>22</v>
      </c>
      <c r="I4" s="53" t="s">
        <v>23</v>
      </c>
      <c r="J4" s="53" t="s">
        <v>24</v>
      </c>
      <c r="K4" s="53" t="s">
        <v>25</v>
      </c>
      <c r="L4" s="62">
        <v>1</v>
      </c>
      <c r="M4" s="157">
        <v>1</v>
      </c>
      <c r="N4" s="75" t="s">
        <v>26</v>
      </c>
      <c r="O4" s="100">
        <v>0.67989999999999995</v>
      </c>
      <c r="P4" s="63">
        <f>O4/M4</f>
        <v>0.67989999999999995</v>
      </c>
      <c r="Q4" s="16" t="s">
        <v>216</v>
      </c>
      <c r="R4" s="53"/>
      <c r="S4" s="38"/>
    </row>
    <row r="5" spans="1:19" s="11" customFormat="1" ht="244.5" customHeight="1" x14ac:dyDescent="0.35">
      <c r="A5" s="121"/>
      <c r="B5" s="140"/>
      <c r="C5" s="142"/>
      <c r="D5" s="120"/>
      <c r="E5" s="1">
        <v>2</v>
      </c>
      <c r="F5" s="28" t="s">
        <v>28</v>
      </c>
      <c r="G5" s="16" t="s">
        <v>29</v>
      </c>
      <c r="H5" s="16" t="s">
        <v>29</v>
      </c>
      <c r="I5" s="18" t="s">
        <v>23</v>
      </c>
      <c r="J5" s="18" t="s">
        <v>24</v>
      </c>
      <c r="K5" s="18" t="s">
        <v>25</v>
      </c>
      <c r="L5" s="25">
        <v>1</v>
      </c>
      <c r="M5" s="158">
        <v>1</v>
      </c>
      <c r="N5" s="55" t="s">
        <v>26</v>
      </c>
      <c r="O5" s="48">
        <f>3.5/16</f>
        <v>0.21875</v>
      </c>
      <c r="P5" s="15">
        <f>O5/M5</f>
        <v>0.21875</v>
      </c>
      <c r="Q5" s="16" t="s">
        <v>171</v>
      </c>
      <c r="R5" s="16" t="s">
        <v>211</v>
      </c>
      <c r="S5" s="39"/>
    </row>
    <row r="6" spans="1:19" s="11" customFormat="1" ht="91" customHeight="1" x14ac:dyDescent="0.35">
      <c r="A6" s="121"/>
      <c r="B6" s="140"/>
      <c r="C6" s="142"/>
      <c r="D6" s="120"/>
      <c r="E6" s="1">
        <v>3</v>
      </c>
      <c r="F6" s="28" t="s">
        <v>30</v>
      </c>
      <c r="G6" s="16" t="s">
        <v>31</v>
      </c>
      <c r="H6" s="16" t="s">
        <v>31</v>
      </c>
      <c r="I6" s="18" t="s">
        <v>23</v>
      </c>
      <c r="J6" s="18" t="s">
        <v>32</v>
      </c>
      <c r="K6" s="18" t="s">
        <v>33</v>
      </c>
      <c r="L6" s="25">
        <v>1</v>
      </c>
      <c r="M6" s="158">
        <v>1</v>
      </c>
      <c r="N6" s="55" t="s">
        <v>34</v>
      </c>
      <c r="O6" s="48" t="s">
        <v>27</v>
      </c>
      <c r="P6" s="15" t="s">
        <v>27</v>
      </c>
      <c r="Q6" s="16" t="s">
        <v>172</v>
      </c>
      <c r="R6" s="16" t="s">
        <v>212</v>
      </c>
      <c r="S6" s="39"/>
    </row>
    <row r="7" spans="1:19" s="11" customFormat="1" ht="73.5" customHeight="1" x14ac:dyDescent="0.35">
      <c r="A7" s="121"/>
      <c r="B7" s="140"/>
      <c r="C7" s="142"/>
      <c r="D7" s="120" t="s">
        <v>35</v>
      </c>
      <c r="E7" s="1">
        <v>4</v>
      </c>
      <c r="F7" s="28" t="s">
        <v>36</v>
      </c>
      <c r="G7" s="31" t="s">
        <v>167</v>
      </c>
      <c r="H7" s="31" t="s">
        <v>37</v>
      </c>
      <c r="I7" s="103" t="s">
        <v>23</v>
      </c>
      <c r="J7" s="103" t="s">
        <v>24</v>
      </c>
      <c r="K7" s="103" t="s">
        <v>25</v>
      </c>
      <c r="L7" s="104">
        <v>1</v>
      </c>
      <c r="M7" s="159">
        <v>0</v>
      </c>
      <c r="N7" s="105" t="s">
        <v>27</v>
      </c>
      <c r="O7" s="49" t="s">
        <v>27</v>
      </c>
      <c r="P7" s="19" t="s">
        <v>27</v>
      </c>
      <c r="Q7" s="19" t="s">
        <v>27</v>
      </c>
      <c r="R7" s="31" t="s">
        <v>166</v>
      </c>
      <c r="S7" s="39"/>
    </row>
    <row r="8" spans="1:19" s="11" customFormat="1" ht="82" customHeight="1" x14ac:dyDescent="0.35">
      <c r="A8" s="121"/>
      <c r="B8" s="140"/>
      <c r="C8" s="142"/>
      <c r="D8" s="120"/>
      <c r="E8" s="1">
        <v>5</v>
      </c>
      <c r="F8" s="28" t="s">
        <v>38</v>
      </c>
      <c r="G8" s="31" t="s">
        <v>168</v>
      </c>
      <c r="H8" s="31" t="s">
        <v>39</v>
      </c>
      <c r="I8" s="24" t="s">
        <v>40</v>
      </c>
      <c r="J8" s="24" t="s">
        <v>32</v>
      </c>
      <c r="K8" s="24" t="s">
        <v>25</v>
      </c>
      <c r="L8" s="104">
        <v>1</v>
      </c>
      <c r="M8" s="159">
        <v>0</v>
      </c>
      <c r="N8" s="105" t="s">
        <v>27</v>
      </c>
      <c r="O8" s="49" t="s">
        <v>27</v>
      </c>
      <c r="P8" s="19" t="s">
        <v>27</v>
      </c>
      <c r="Q8" s="19" t="s">
        <v>27</v>
      </c>
      <c r="R8" s="31" t="s">
        <v>41</v>
      </c>
      <c r="S8" s="39"/>
    </row>
    <row r="9" spans="1:19" s="12" customFormat="1" ht="121" customHeight="1" x14ac:dyDescent="0.35">
      <c r="A9" s="121"/>
      <c r="B9" s="140"/>
      <c r="C9" s="142"/>
      <c r="D9" s="85" t="s">
        <v>169</v>
      </c>
      <c r="E9" s="1">
        <v>6</v>
      </c>
      <c r="F9" s="28" t="s">
        <v>42</v>
      </c>
      <c r="G9" s="13" t="s">
        <v>43</v>
      </c>
      <c r="H9" s="13" t="s">
        <v>44</v>
      </c>
      <c r="I9" s="18" t="s">
        <v>40</v>
      </c>
      <c r="J9" s="18" t="s">
        <v>24</v>
      </c>
      <c r="K9" s="18" t="s">
        <v>25</v>
      </c>
      <c r="L9" s="2">
        <v>0.48</v>
      </c>
      <c r="M9" s="158">
        <v>0.12</v>
      </c>
      <c r="N9" s="76" t="s">
        <v>34</v>
      </c>
      <c r="O9" s="49"/>
      <c r="P9" s="19"/>
      <c r="Q9" s="101"/>
      <c r="R9" s="16"/>
      <c r="S9" s="38"/>
    </row>
    <row r="10" spans="1:19" s="12" customFormat="1" ht="96" customHeight="1" x14ac:dyDescent="0.35">
      <c r="A10" s="121"/>
      <c r="B10" s="140"/>
      <c r="C10" s="137" t="s">
        <v>45</v>
      </c>
      <c r="D10" s="120" t="s">
        <v>46</v>
      </c>
      <c r="E10" s="1">
        <v>7</v>
      </c>
      <c r="F10" s="28" t="s">
        <v>47</v>
      </c>
      <c r="G10" s="17" t="s">
        <v>48</v>
      </c>
      <c r="H10" s="17" t="s">
        <v>48</v>
      </c>
      <c r="I10" s="18" t="s">
        <v>49</v>
      </c>
      <c r="J10" s="18" t="s">
        <v>32</v>
      </c>
      <c r="K10" s="29" t="s">
        <v>25</v>
      </c>
      <c r="L10" s="21">
        <v>1</v>
      </c>
      <c r="M10" s="158">
        <v>1</v>
      </c>
      <c r="N10" s="55" t="s">
        <v>34</v>
      </c>
      <c r="O10" s="55">
        <f>(246/246)*100%</f>
        <v>1</v>
      </c>
      <c r="P10" s="20">
        <v>1</v>
      </c>
      <c r="Q10" s="16" t="s">
        <v>173</v>
      </c>
      <c r="R10" s="16" t="s">
        <v>213</v>
      </c>
      <c r="S10" s="38"/>
    </row>
    <row r="11" spans="1:19" s="12" customFormat="1" ht="257.5" customHeight="1" x14ac:dyDescent="0.35">
      <c r="A11" s="121"/>
      <c r="B11" s="140"/>
      <c r="C11" s="142"/>
      <c r="D11" s="120"/>
      <c r="E11" s="1">
        <v>8</v>
      </c>
      <c r="F11" s="28" t="s">
        <v>50</v>
      </c>
      <c r="G11" s="22" t="s">
        <v>51</v>
      </c>
      <c r="H11" s="22" t="s">
        <v>52</v>
      </c>
      <c r="I11" s="23" t="s">
        <v>49</v>
      </c>
      <c r="J11" s="23" t="s">
        <v>53</v>
      </c>
      <c r="K11" s="23" t="s">
        <v>25</v>
      </c>
      <c r="L11" s="21">
        <v>1</v>
      </c>
      <c r="M11" s="158">
        <v>1</v>
      </c>
      <c r="N11" s="55" t="s">
        <v>34</v>
      </c>
      <c r="O11" s="55">
        <f>+(221/221)*100%</f>
        <v>1</v>
      </c>
      <c r="P11" s="20">
        <v>1</v>
      </c>
      <c r="Q11" s="16" t="s">
        <v>174</v>
      </c>
      <c r="R11" s="16" t="s">
        <v>215</v>
      </c>
      <c r="S11" s="38"/>
    </row>
    <row r="12" spans="1:19" s="12" customFormat="1" ht="220.5" customHeight="1" x14ac:dyDescent="0.35">
      <c r="A12" s="121"/>
      <c r="B12" s="140"/>
      <c r="C12" s="142"/>
      <c r="D12" s="120"/>
      <c r="E12" s="1">
        <v>9</v>
      </c>
      <c r="F12" s="28" t="s">
        <v>54</v>
      </c>
      <c r="G12" s="35" t="s">
        <v>55</v>
      </c>
      <c r="H12" s="35" t="s">
        <v>55</v>
      </c>
      <c r="I12" s="23" t="s">
        <v>49</v>
      </c>
      <c r="J12" s="23" t="s">
        <v>53</v>
      </c>
      <c r="K12" s="23" t="s">
        <v>25</v>
      </c>
      <c r="L12" s="25">
        <v>1</v>
      </c>
      <c r="M12" s="158">
        <v>1</v>
      </c>
      <c r="N12" s="55" t="s">
        <v>34</v>
      </c>
      <c r="O12" s="60">
        <f>1*100%</f>
        <v>1</v>
      </c>
      <c r="P12" s="55">
        <f>+(221/221)*100%</f>
        <v>1</v>
      </c>
      <c r="Q12" s="16" t="s">
        <v>174</v>
      </c>
      <c r="R12" s="16"/>
      <c r="S12" s="38"/>
    </row>
    <row r="13" spans="1:19" ht="289.5" customHeight="1" x14ac:dyDescent="0.35">
      <c r="A13" s="121" t="s">
        <v>56</v>
      </c>
      <c r="B13" s="140"/>
      <c r="C13" s="137" t="s">
        <v>57</v>
      </c>
      <c r="D13" s="120" t="s">
        <v>58</v>
      </c>
      <c r="E13" s="1">
        <v>10</v>
      </c>
      <c r="F13" s="28" t="s">
        <v>59</v>
      </c>
      <c r="G13" s="16" t="s">
        <v>60</v>
      </c>
      <c r="H13" s="16" t="s">
        <v>61</v>
      </c>
      <c r="I13" s="18" t="s">
        <v>40</v>
      </c>
      <c r="J13" s="18" t="s">
        <v>24</v>
      </c>
      <c r="K13" s="18" t="s">
        <v>25</v>
      </c>
      <c r="L13" s="30">
        <v>6</v>
      </c>
      <c r="M13" s="160">
        <v>2</v>
      </c>
      <c r="N13" s="77" t="s">
        <v>26</v>
      </c>
      <c r="O13" s="80">
        <v>1</v>
      </c>
      <c r="P13" s="25">
        <f t="shared" ref="P13:P18" si="0">+O13/M13</f>
        <v>0.5</v>
      </c>
      <c r="Q13" s="102" t="s">
        <v>175</v>
      </c>
      <c r="R13" s="99" t="s">
        <v>215</v>
      </c>
    </row>
    <row r="14" spans="1:19" ht="128.5" customHeight="1" thickBot="1" x14ac:dyDescent="0.4">
      <c r="A14" s="121"/>
      <c r="B14" s="124"/>
      <c r="C14" s="138"/>
      <c r="D14" s="128"/>
      <c r="E14" s="41">
        <v>11</v>
      </c>
      <c r="F14" s="42" t="s">
        <v>62</v>
      </c>
      <c r="G14" s="43" t="s">
        <v>63</v>
      </c>
      <c r="H14" s="43" t="s">
        <v>63</v>
      </c>
      <c r="I14" s="44" t="s">
        <v>23</v>
      </c>
      <c r="J14" s="44" t="s">
        <v>24</v>
      </c>
      <c r="K14" s="44" t="s">
        <v>25</v>
      </c>
      <c r="L14" s="64">
        <v>1</v>
      </c>
      <c r="M14" s="161">
        <v>1</v>
      </c>
      <c r="N14" s="70" t="s">
        <v>34</v>
      </c>
      <c r="O14" s="65">
        <v>0.5</v>
      </c>
      <c r="P14" s="25">
        <f t="shared" si="0"/>
        <v>0.5</v>
      </c>
      <c r="Q14" s="102" t="s">
        <v>176</v>
      </c>
      <c r="R14" s="102"/>
      <c r="S14" s="36"/>
    </row>
    <row r="15" spans="1:19" ht="263.14999999999998" customHeight="1" thickBot="1" x14ac:dyDescent="0.4">
      <c r="A15" s="134" t="s">
        <v>64</v>
      </c>
      <c r="B15" s="130" t="s">
        <v>65</v>
      </c>
      <c r="C15" s="132" t="s">
        <v>66</v>
      </c>
      <c r="D15" s="127" t="s">
        <v>58</v>
      </c>
      <c r="E15" s="50">
        <v>12</v>
      </c>
      <c r="F15" s="51" t="s">
        <v>67</v>
      </c>
      <c r="G15" s="52" t="s">
        <v>68</v>
      </c>
      <c r="H15" s="52" t="s">
        <v>69</v>
      </c>
      <c r="I15" s="53" t="s">
        <v>40</v>
      </c>
      <c r="J15" s="53" t="s">
        <v>24</v>
      </c>
      <c r="K15" s="53" t="s">
        <v>25</v>
      </c>
      <c r="L15" s="87" t="s">
        <v>70</v>
      </c>
      <c r="M15" s="162">
        <v>1400000</v>
      </c>
      <c r="N15" s="78" t="s">
        <v>26</v>
      </c>
      <c r="O15" s="66">
        <v>215124.86</v>
      </c>
      <c r="P15" s="92">
        <f t="shared" si="0"/>
        <v>0.15366061428571429</v>
      </c>
      <c r="Q15" s="52" t="s">
        <v>177</v>
      </c>
      <c r="R15" s="52" t="s">
        <v>215</v>
      </c>
    </row>
    <row r="16" spans="1:19" ht="204.65" customHeight="1" thickBot="1" x14ac:dyDescent="0.4">
      <c r="A16" s="135"/>
      <c r="B16" s="131"/>
      <c r="C16" s="133"/>
      <c r="D16" s="120"/>
      <c r="E16" s="1">
        <v>13</v>
      </c>
      <c r="F16" s="28" t="s">
        <v>71</v>
      </c>
      <c r="G16" s="16" t="s">
        <v>72</v>
      </c>
      <c r="H16" s="16" t="s">
        <v>73</v>
      </c>
      <c r="I16" s="18" t="s">
        <v>23</v>
      </c>
      <c r="J16" s="18" t="s">
        <v>24</v>
      </c>
      <c r="K16" s="18" t="s">
        <v>25</v>
      </c>
      <c r="L16" s="33">
        <v>2500000</v>
      </c>
      <c r="M16" s="163">
        <v>750000</v>
      </c>
      <c r="N16" s="79" t="s">
        <v>26</v>
      </c>
      <c r="O16" s="33">
        <v>105245.06</v>
      </c>
      <c r="P16" s="92">
        <f t="shared" si="0"/>
        <v>0.14032674666666667</v>
      </c>
      <c r="Q16" s="16" t="s">
        <v>178</v>
      </c>
      <c r="R16" s="16"/>
    </row>
    <row r="17" spans="1:20" ht="63" customHeight="1" thickBot="1" x14ac:dyDescent="0.4">
      <c r="A17" s="135"/>
      <c r="B17" s="131"/>
      <c r="C17" s="133"/>
      <c r="D17" s="120"/>
      <c r="E17" s="1">
        <v>14</v>
      </c>
      <c r="F17" s="28" t="s">
        <v>74</v>
      </c>
      <c r="G17" s="16" t="s">
        <v>75</v>
      </c>
      <c r="H17" s="16" t="s">
        <v>75</v>
      </c>
      <c r="I17" s="18" t="s">
        <v>40</v>
      </c>
      <c r="J17" s="18" t="s">
        <v>24</v>
      </c>
      <c r="K17" s="18" t="s">
        <v>25</v>
      </c>
      <c r="L17" s="25">
        <v>1</v>
      </c>
      <c r="M17" s="21">
        <v>0.35</v>
      </c>
      <c r="N17" s="56" t="s">
        <v>26</v>
      </c>
      <c r="O17" s="21">
        <v>0.09</v>
      </c>
      <c r="P17" s="92">
        <f t="shared" si="0"/>
        <v>0.25714285714285717</v>
      </c>
      <c r="Q17" s="16" t="s">
        <v>179</v>
      </c>
      <c r="R17" s="16" t="s">
        <v>215</v>
      </c>
    </row>
    <row r="18" spans="1:20" ht="176.5" customHeight="1" x14ac:dyDescent="0.35">
      <c r="A18" s="135"/>
      <c r="B18" s="131"/>
      <c r="C18" s="133"/>
      <c r="D18" s="120"/>
      <c r="E18" s="1">
        <v>15</v>
      </c>
      <c r="F18" s="28" t="s">
        <v>76</v>
      </c>
      <c r="G18" s="16" t="s">
        <v>77</v>
      </c>
      <c r="H18" s="16" t="s">
        <v>78</v>
      </c>
      <c r="I18" s="18" t="s">
        <v>40</v>
      </c>
      <c r="J18" s="18" t="s">
        <v>24</v>
      </c>
      <c r="K18" s="18" t="s">
        <v>25</v>
      </c>
      <c r="L18" s="33">
        <v>4</v>
      </c>
      <c r="M18" s="164">
        <v>2</v>
      </c>
      <c r="N18" s="80" t="s">
        <v>26</v>
      </c>
      <c r="O18" s="33">
        <v>0</v>
      </c>
      <c r="P18" s="92">
        <f t="shared" si="0"/>
        <v>0</v>
      </c>
      <c r="Q18" s="16" t="s">
        <v>180</v>
      </c>
      <c r="R18" s="16" t="s">
        <v>215</v>
      </c>
    </row>
    <row r="19" spans="1:20" ht="312.64999999999998" customHeight="1" x14ac:dyDescent="0.35">
      <c r="A19" s="135"/>
      <c r="B19" s="131"/>
      <c r="C19" s="133"/>
      <c r="D19" s="120"/>
      <c r="E19" s="106">
        <v>16</v>
      </c>
      <c r="F19" s="28" t="s">
        <v>79</v>
      </c>
      <c r="G19" s="31" t="s">
        <v>170</v>
      </c>
      <c r="H19" s="31" t="s">
        <v>80</v>
      </c>
      <c r="I19" s="24" t="s">
        <v>81</v>
      </c>
      <c r="J19" s="24" t="s">
        <v>24</v>
      </c>
      <c r="K19" s="24" t="s">
        <v>25</v>
      </c>
      <c r="L19" s="104">
        <v>1</v>
      </c>
      <c r="M19" s="165">
        <v>0</v>
      </c>
      <c r="N19" s="107" t="s">
        <v>34</v>
      </c>
      <c r="O19" s="108" t="s">
        <v>27</v>
      </c>
      <c r="P19" s="109" t="s">
        <v>27</v>
      </c>
      <c r="Q19" s="31" t="s">
        <v>27</v>
      </c>
      <c r="R19" s="31" t="s">
        <v>166</v>
      </c>
    </row>
    <row r="20" spans="1:20" ht="158.5" customHeight="1" x14ac:dyDescent="0.35">
      <c r="A20" s="135"/>
      <c r="B20" s="131"/>
      <c r="C20" s="133"/>
      <c r="D20" s="120"/>
      <c r="E20" s="1">
        <v>17</v>
      </c>
      <c r="F20" s="28" t="s">
        <v>82</v>
      </c>
      <c r="G20" s="16" t="s">
        <v>83</v>
      </c>
      <c r="H20" s="16" t="s">
        <v>84</v>
      </c>
      <c r="I20" s="18" t="s">
        <v>49</v>
      </c>
      <c r="J20" s="18" t="s">
        <v>24</v>
      </c>
      <c r="K20" s="18" t="s">
        <v>85</v>
      </c>
      <c r="L20" s="30">
        <v>4</v>
      </c>
      <c r="M20" s="164">
        <v>1</v>
      </c>
      <c r="N20" s="80" t="s">
        <v>26</v>
      </c>
      <c r="O20" s="96"/>
      <c r="P20" s="94"/>
      <c r="Q20" s="16" t="s">
        <v>181</v>
      </c>
      <c r="R20" s="16"/>
    </row>
    <row r="21" spans="1:20" ht="165" customHeight="1" x14ac:dyDescent="0.35">
      <c r="A21" s="136"/>
      <c r="B21" s="131"/>
      <c r="C21" s="133" t="s">
        <v>86</v>
      </c>
      <c r="D21" s="120" t="s">
        <v>87</v>
      </c>
      <c r="E21" s="1">
        <v>18</v>
      </c>
      <c r="F21" s="28" t="s">
        <v>88</v>
      </c>
      <c r="G21" s="16" t="s">
        <v>89</v>
      </c>
      <c r="H21" s="16" t="s">
        <v>90</v>
      </c>
      <c r="I21" s="18" t="s">
        <v>40</v>
      </c>
      <c r="J21" s="18" t="s">
        <v>24</v>
      </c>
      <c r="K21" s="18" t="s">
        <v>25</v>
      </c>
      <c r="L21" s="85">
        <v>20</v>
      </c>
      <c r="M21" s="164">
        <v>7</v>
      </c>
      <c r="N21" s="80" t="s">
        <v>26</v>
      </c>
      <c r="O21" s="111">
        <v>1</v>
      </c>
      <c r="P21" s="112">
        <v>0.1429</v>
      </c>
      <c r="Q21" s="113" t="s">
        <v>182</v>
      </c>
      <c r="R21" s="16" t="s">
        <v>215</v>
      </c>
    </row>
    <row r="22" spans="1:20" ht="78" customHeight="1" x14ac:dyDescent="0.35">
      <c r="A22" s="134" t="s">
        <v>91</v>
      </c>
      <c r="B22" s="131"/>
      <c r="C22" s="133"/>
      <c r="D22" s="120"/>
      <c r="E22" s="1">
        <v>19</v>
      </c>
      <c r="F22" s="28" t="s">
        <v>92</v>
      </c>
      <c r="G22" s="16" t="s">
        <v>93</v>
      </c>
      <c r="H22" s="16" t="s">
        <v>94</v>
      </c>
      <c r="I22" s="18" t="s">
        <v>40</v>
      </c>
      <c r="J22" s="18" t="s">
        <v>24</v>
      </c>
      <c r="K22" s="18" t="s">
        <v>25</v>
      </c>
      <c r="L22" s="85">
        <v>35</v>
      </c>
      <c r="M22" s="164">
        <v>10</v>
      </c>
      <c r="N22" s="80" t="s">
        <v>26</v>
      </c>
      <c r="O22" s="111">
        <v>5</v>
      </c>
      <c r="P22" s="112">
        <v>0.5</v>
      </c>
      <c r="Q22" s="113" t="s">
        <v>183</v>
      </c>
      <c r="R22" s="16" t="s">
        <v>215</v>
      </c>
    </row>
    <row r="23" spans="1:20" ht="148" customHeight="1" x14ac:dyDescent="0.35">
      <c r="A23" s="135"/>
      <c r="B23" s="131"/>
      <c r="C23" s="133"/>
      <c r="D23" s="120"/>
      <c r="E23" s="1">
        <v>20</v>
      </c>
      <c r="F23" s="28" t="s">
        <v>95</v>
      </c>
      <c r="G23" s="16" t="s">
        <v>96</v>
      </c>
      <c r="H23" s="16" t="s">
        <v>97</v>
      </c>
      <c r="I23" s="18" t="s">
        <v>23</v>
      </c>
      <c r="J23" s="18" t="s">
        <v>24</v>
      </c>
      <c r="K23" s="18" t="s">
        <v>25</v>
      </c>
      <c r="L23" s="85">
        <v>15</v>
      </c>
      <c r="M23" s="164">
        <v>5</v>
      </c>
      <c r="N23" s="80" t="s">
        <v>26</v>
      </c>
      <c r="O23" s="111">
        <v>0</v>
      </c>
      <c r="P23" s="114">
        <v>0</v>
      </c>
      <c r="Q23" s="113" t="s">
        <v>184</v>
      </c>
      <c r="R23" s="16"/>
    </row>
    <row r="24" spans="1:20" ht="180.5" customHeight="1" x14ac:dyDescent="0.35">
      <c r="A24" s="136"/>
      <c r="B24" s="131"/>
      <c r="C24" s="133"/>
      <c r="D24" s="120"/>
      <c r="E24" s="1">
        <v>21</v>
      </c>
      <c r="F24" s="28" t="s">
        <v>98</v>
      </c>
      <c r="G24" s="16" t="s">
        <v>99</v>
      </c>
      <c r="H24" s="16" t="s">
        <v>100</v>
      </c>
      <c r="I24" s="18" t="s">
        <v>40</v>
      </c>
      <c r="J24" s="18" t="s">
        <v>24</v>
      </c>
      <c r="K24" s="18" t="s">
        <v>25</v>
      </c>
      <c r="L24" s="85">
        <v>43</v>
      </c>
      <c r="M24" s="164">
        <v>9</v>
      </c>
      <c r="N24" s="80" t="s">
        <v>26</v>
      </c>
      <c r="O24" s="77">
        <v>4</v>
      </c>
      <c r="P24" s="95">
        <v>0.44400000000000001</v>
      </c>
      <c r="Q24" s="16" t="s">
        <v>185</v>
      </c>
      <c r="R24" s="16" t="s">
        <v>215</v>
      </c>
    </row>
    <row r="25" spans="1:20" ht="198" customHeight="1" x14ac:dyDescent="0.35">
      <c r="A25" s="134" t="s">
        <v>64</v>
      </c>
      <c r="B25" s="131"/>
      <c r="C25" s="133" t="s">
        <v>101</v>
      </c>
      <c r="D25" s="120" t="s">
        <v>87</v>
      </c>
      <c r="E25" s="1">
        <v>22</v>
      </c>
      <c r="F25" s="28" t="s">
        <v>102</v>
      </c>
      <c r="G25" s="16" t="s">
        <v>103</v>
      </c>
      <c r="H25" s="16" t="s">
        <v>104</v>
      </c>
      <c r="I25" s="18" t="s">
        <v>23</v>
      </c>
      <c r="J25" s="18" t="s">
        <v>24</v>
      </c>
      <c r="K25" s="18" t="s">
        <v>25</v>
      </c>
      <c r="L25" s="33">
        <v>134000</v>
      </c>
      <c r="M25" s="163">
        <v>33500</v>
      </c>
      <c r="N25" s="79" t="s">
        <v>26</v>
      </c>
      <c r="O25" s="96" t="s">
        <v>186</v>
      </c>
      <c r="P25" s="15">
        <v>0.15</v>
      </c>
      <c r="Q25" s="17" t="s">
        <v>187</v>
      </c>
      <c r="R25" s="16" t="s">
        <v>215</v>
      </c>
      <c r="T25" s="14"/>
    </row>
    <row r="26" spans="1:20" ht="127.5" customHeight="1" x14ac:dyDescent="0.35">
      <c r="A26" s="135"/>
      <c r="B26" s="131"/>
      <c r="C26" s="133"/>
      <c r="D26" s="120"/>
      <c r="E26" s="1">
        <v>23</v>
      </c>
      <c r="F26" s="28" t="s">
        <v>105</v>
      </c>
      <c r="G26" s="16" t="s">
        <v>106</v>
      </c>
      <c r="H26" s="16" t="s">
        <v>107</v>
      </c>
      <c r="I26" s="18" t="s">
        <v>40</v>
      </c>
      <c r="J26" s="18" t="s">
        <v>24</v>
      </c>
      <c r="K26" s="18" t="s">
        <v>25</v>
      </c>
      <c r="L26" s="85">
        <v>10</v>
      </c>
      <c r="M26" s="164">
        <v>3</v>
      </c>
      <c r="N26" s="81" t="s">
        <v>26</v>
      </c>
      <c r="O26" s="97">
        <v>0</v>
      </c>
      <c r="P26" s="15">
        <v>0</v>
      </c>
      <c r="Q26" s="31" t="s">
        <v>188</v>
      </c>
      <c r="R26" s="31"/>
    </row>
    <row r="27" spans="1:20" ht="142.5" customHeight="1" thickBot="1" x14ac:dyDescent="0.4">
      <c r="A27" s="136"/>
      <c r="B27" s="124"/>
      <c r="C27" s="129"/>
      <c r="D27" s="129"/>
      <c r="E27" s="41">
        <v>24</v>
      </c>
      <c r="F27" s="47" t="s">
        <v>108</v>
      </c>
      <c r="G27" s="43" t="s">
        <v>109</v>
      </c>
      <c r="H27" s="43" t="s">
        <v>109</v>
      </c>
      <c r="I27" s="44" t="s">
        <v>49</v>
      </c>
      <c r="J27" s="44" t="s">
        <v>24</v>
      </c>
      <c r="K27" s="44" t="s">
        <v>25</v>
      </c>
      <c r="L27" s="46">
        <v>1</v>
      </c>
      <c r="M27" s="161">
        <v>1</v>
      </c>
      <c r="N27" s="70" t="s">
        <v>26</v>
      </c>
      <c r="O27" s="98">
        <v>1</v>
      </c>
      <c r="P27" s="20">
        <v>1</v>
      </c>
      <c r="Q27" s="31" t="s">
        <v>189</v>
      </c>
      <c r="R27" s="16" t="s">
        <v>215</v>
      </c>
    </row>
    <row r="28" spans="1:20" ht="84.65" customHeight="1" x14ac:dyDescent="0.35">
      <c r="A28" s="121" t="s">
        <v>17</v>
      </c>
      <c r="B28" s="122" t="s">
        <v>110</v>
      </c>
      <c r="C28" s="125" t="s">
        <v>111</v>
      </c>
      <c r="D28" s="127" t="s">
        <v>112</v>
      </c>
      <c r="E28" s="50">
        <v>25</v>
      </c>
      <c r="F28" s="57" t="s">
        <v>113</v>
      </c>
      <c r="G28" s="58" t="s">
        <v>114</v>
      </c>
      <c r="H28" s="58" t="s">
        <v>114</v>
      </c>
      <c r="I28" s="59" t="s">
        <v>49</v>
      </c>
      <c r="J28" s="59" t="s">
        <v>24</v>
      </c>
      <c r="K28" s="59" t="s">
        <v>25</v>
      </c>
      <c r="L28" s="62">
        <v>1</v>
      </c>
      <c r="M28" s="157">
        <v>1</v>
      </c>
      <c r="N28" s="75" t="s">
        <v>26</v>
      </c>
      <c r="O28" s="82">
        <v>1</v>
      </c>
      <c r="P28" s="83">
        <v>1</v>
      </c>
      <c r="Q28" s="84" t="s">
        <v>190</v>
      </c>
      <c r="R28" s="16" t="s">
        <v>215</v>
      </c>
    </row>
    <row r="29" spans="1:20" ht="167.5" customHeight="1" x14ac:dyDescent="0.35">
      <c r="A29" s="121"/>
      <c r="B29" s="123"/>
      <c r="C29" s="126"/>
      <c r="D29" s="120"/>
      <c r="E29" s="1">
        <v>26</v>
      </c>
      <c r="F29" s="28" t="s">
        <v>115</v>
      </c>
      <c r="G29" s="31" t="s">
        <v>116</v>
      </c>
      <c r="H29" s="31" t="s">
        <v>116</v>
      </c>
      <c r="I29" s="18" t="s">
        <v>23</v>
      </c>
      <c r="J29" s="18" t="s">
        <v>24</v>
      </c>
      <c r="K29" s="18" t="s">
        <v>25</v>
      </c>
      <c r="L29" s="25">
        <v>1</v>
      </c>
      <c r="M29" s="158">
        <v>1</v>
      </c>
      <c r="N29" s="55" t="s">
        <v>26</v>
      </c>
      <c r="O29" s="82">
        <v>1</v>
      </c>
      <c r="P29" s="83">
        <v>1</v>
      </c>
      <c r="Q29" s="84" t="s">
        <v>191</v>
      </c>
      <c r="R29" s="16" t="s">
        <v>215</v>
      </c>
    </row>
    <row r="30" spans="1:20" ht="97" customHeight="1" x14ac:dyDescent="0.35">
      <c r="A30" s="121"/>
      <c r="B30" s="123"/>
      <c r="C30" s="126"/>
      <c r="D30" s="120"/>
      <c r="E30" s="1">
        <v>27</v>
      </c>
      <c r="F30" s="28" t="s">
        <v>117</v>
      </c>
      <c r="G30" s="31" t="s">
        <v>118</v>
      </c>
      <c r="H30" s="31" t="s">
        <v>118</v>
      </c>
      <c r="I30" s="18" t="s">
        <v>23</v>
      </c>
      <c r="J30" s="18" t="s">
        <v>24</v>
      </c>
      <c r="K30" s="18" t="s">
        <v>25</v>
      </c>
      <c r="L30" s="25">
        <v>0.98</v>
      </c>
      <c r="M30" s="158">
        <v>0.98</v>
      </c>
      <c r="N30" s="55" t="s">
        <v>26</v>
      </c>
      <c r="O30" s="82">
        <v>0.98</v>
      </c>
      <c r="P30" s="83">
        <v>1</v>
      </c>
      <c r="Q30" s="84" t="s">
        <v>192</v>
      </c>
      <c r="R30" s="16" t="s">
        <v>215</v>
      </c>
    </row>
    <row r="31" spans="1:20" ht="132.65" customHeight="1" x14ac:dyDescent="0.35">
      <c r="A31" s="121"/>
      <c r="B31" s="123"/>
      <c r="C31" s="126" t="s">
        <v>119</v>
      </c>
      <c r="D31" s="120" t="s">
        <v>120</v>
      </c>
      <c r="E31" s="1">
        <v>28</v>
      </c>
      <c r="F31" s="28" t="s">
        <v>121</v>
      </c>
      <c r="G31" s="31" t="s">
        <v>122</v>
      </c>
      <c r="H31" s="31" t="s">
        <v>122</v>
      </c>
      <c r="I31" s="24" t="s">
        <v>49</v>
      </c>
      <c r="J31" s="24" t="s">
        <v>24</v>
      </c>
      <c r="K31" s="24" t="s">
        <v>25</v>
      </c>
      <c r="L31" s="25">
        <v>1</v>
      </c>
      <c r="M31" s="158">
        <v>1</v>
      </c>
      <c r="N31" s="55" t="s">
        <v>34</v>
      </c>
      <c r="O31" s="114">
        <v>1</v>
      </c>
      <c r="P31" s="114">
        <v>1</v>
      </c>
      <c r="Q31" s="99" t="s">
        <v>193</v>
      </c>
      <c r="R31" s="16" t="s">
        <v>215</v>
      </c>
    </row>
    <row r="32" spans="1:20" ht="104.5" customHeight="1" x14ac:dyDescent="0.35">
      <c r="A32" s="121"/>
      <c r="B32" s="123"/>
      <c r="C32" s="126"/>
      <c r="D32" s="120"/>
      <c r="E32" s="1">
        <v>29</v>
      </c>
      <c r="F32" s="28" t="s">
        <v>123</v>
      </c>
      <c r="G32" s="31" t="s">
        <v>124</v>
      </c>
      <c r="H32" s="31" t="s">
        <v>125</v>
      </c>
      <c r="I32" s="24" t="s">
        <v>49</v>
      </c>
      <c r="J32" s="24" t="s">
        <v>24</v>
      </c>
      <c r="K32" s="24" t="s">
        <v>25</v>
      </c>
      <c r="L32" s="25">
        <v>1</v>
      </c>
      <c r="M32" s="158">
        <v>1</v>
      </c>
      <c r="N32" s="55" t="s">
        <v>34</v>
      </c>
      <c r="O32" s="114">
        <v>1</v>
      </c>
      <c r="P32" s="114">
        <v>1</v>
      </c>
      <c r="Q32" s="99" t="s">
        <v>194</v>
      </c>
      <c r="R32" s="16" t="s">
        <v>215</v>
      </c>
      <c r="S32" s="40"/>
    </row>
    <row r="33" spans="1:19" s="9" customFormat="1" ht="102" customHeight="1" x14ac:dyDescent="0.35">
      <c r="A33" s="121"/>
      <c r="B33" s="123"/>
      <c r="C33" s="126"/>
      <c r="D33" s="120"/>
      <c r="E33" s="1">
        <v>30</v>
      </c>
      <c r="F33" s="28" t="s">
        <v>126</v>
      </c>
      <c r="G33" s="31" t="s">
        <v>127</v>
      </c>
      <c r="H33" s="31" t="s">
        <v>127</v>
      </c>
      <c r="I33" s="24" t="s">
        <v>49</v>
      </c>
      <c r="J33" s="24" t="s">
        <v>32</v>
      </c>
      <c r="K33" s="24" t="s">
        <v>25</v>
      </c>
      <c r="L33" s="25">
        <v>1</v>
      </c>
      <c r="M33" s="158">
        <v>1</v>
      </c>
      <c r="N33" s="55" t="s">
        <v>34</v>
      </c>
      <c r="O33" s="114">
        <v>1</v>
      </c>
      <c r="P33" s="114">
        <v>1</v>
      </c>
      <c r="Q33" s="16" t="s">
        <v>195</v>
      </c>
      <c r="R33" s="16" t="s">
        <v>215</v>
      </c>
      <c r="S33" s="40"/>
    </row>
    <row r="34" spans="1:19" s="9" customFormat="1" ht="106.5" customHeight="1" x14ac:dyDescent="0.35">
      <c r="A34" s="121"/>
      <c r="B34" s="123"/>
      <c r="C34" s="126"/>
      <c r="D34" s="120"/>
      <c r="E34" s="1">
        <v>31</v>
      </c>
      <c r="F34" s="28" t="s">
        <v>128</v>
      </c>
      <c r="G34" s="31" t="s">
        <v>129</v>
      </c>
      <c r="H34" s="31" t="s">
        <v>129</v>
      </c>
      <c r="I34" s="24" t="s">
        <v>23</v>
      </c>
      <c r="J34" s="24" t="s">
        <v>32</v>
      </c>
      <c r="K34" s="24" t="s">
        <v>25</v>
      </c>
      <c r="L34" s="25">
        <v>1</v>
      </c>
      <c r="M34" s="158">
        <v>1</v>
      </c>
      <c r="N34" s="55" t="s">
        <v>34</v>
      </c>
      <c r="O34" s="114">
        <v>1</v>
      </c>
      <c r="P34" s="21">
        <v>0.47</v>
      </c>
      <c r="Q34" s="16" t="s">
        <v>196</v>
      </c>
      <c r="R34" s="16" t="s">
        <v>215</v>
      </c>
      <c r="S34" s="40"/>
    </row>
    <row r="35" spans="1:19" ht="88.5" customHeight="1" x14ac:dyDescent="0.35">
      <c r="A35" s="121"/>
      <c r="B35" s="123"/>
      <c r="C35" s="126" t="s">
        <v>130</v>
      </c>
      <c r="D35" s="120" t="s">
        <v>46</v>
      </c>
      <c r="E35" s="1">
        <v>32</v>
      </c>
      <c r="F35" s="28" t="s">
        <v>131</v>
      </c>
      <c r="G35" s="16" t="s">
        <v>132</v>
      </c>
      <c r="H35" s="16" t="s">
        <v>132</v>
      </c>
      <c r="I35" s="18" t="s">
        <v>23</v>
      </c>
      <c r="J35" s="18" t="s">
        <v>24</v>
      </c>
      <c r="K35" s="24" t="s">
        <v>25</v>
      </c>
      <c r="L35" s="25">
        <v>1</v>
      </c>
      <c r="M35" s="158">
        <v>1</v>
      </c>
      <c r="N35" s="55" t="s">
        <v>34</v>
      </c>
      <c r="O35" s="55">
        <f>(25/100)*100%</f>
        <v>0.25</v>
      </c>
      <c r="P35" s="55">
        <v>0.25</v>
      </c>
      <c r="Q35" s="26" t="s">
        <v>197</v>
      </c>
      <c r="R35" s="16" t="s">
        <v>215</v>
      </c>
    </row>
    <row r="36" spans="1:19" ht="102.65" customHeight="1" x14ac:dyDescent="0.35">
      <c r="A36" s="121"/>
      <c r="B36" s="123"/>
      <c r="C36" s="126"/>
      <c r="D36" s="120"/>
      <c r="E36" s="1">
        <v>33</v>
      </c>
      <c r="F36" s="28" t="s">
        <v>133</v>
      </c>
      <c r="G36" s="16" t="s">
        <v>134</v>
      </c>
      <c r="H36" s="16" t="s">
        <v>134</v>
      </c>
      <c r="I36" s="18" t="s">
        <v>23</v>
      </c>
      <c r="J36" s="18" t="s">
        <v>24</v>
      </c>
      <c r="K36" s="24" t="s">
        <v>25</v>
      </c>
      <c r="L36" s="25">
        <v>1</v>
      </c>
      <c r="M36" s="158">
        <v>1</v>
      </c>
      <c r="N36" s="55" t="s">
        <v>34</v>
      </c>
      <c r="O36" s="55">
        <f>(14/56)*100%</f>
        <v>0.25</v>
      </c>
      <c r="P36" s="55">
        <v>0.25</v>
      </c>
      <c r="Q36" s="26" t="s">
        <v>198</v>
      </c>
      <c r="R36" s="16" t="s">
        <v>215</v>
      </c>
    </row>
    <row r="37" spans="1:19" ht="180" customHeight="1" x14ac:dyDescent="0.35">
      <c r="A37" s="121"/>
      <c r="B37" s="123"/>
      <c r="C37" s="126" t="s">
        <v>135</v>
      </c>
      <c r="D37" s="120"/>
      <c r="E37" s="1">
        <v>34</v>
      </c>
      <c r="F37" s="28" t="s">
        <v>136</v>
      </c>
      <c r="G37" s="16" t="s">
        <v>137</v>
      </c>
      <c r="H37" s="16" t="s">
        <v>137</v>
      </c>
      <c r="I37" s="24" t="s">
        <v>23</v>
      </c>
      <c r="J37" s="32" t="s">
        <v>24</v>
      </c>
      <c r="K37" s="32" t="s">
        <v>25</v>
      </c>
      <c r="L37" s="25">
        <v>1</v>
      </c>
      <c r="M37" s="158">
        <v>1</v>
      </c>
      <c r="N37" s="55" t="s">
        <v>34</v>
      </c>
      <c r="O37" s="48" t="s">
        <v>199</v>
      </c>
      <c r="P37" s="15" t="s">
        <v>200</v>
      </c>
      <c r="Q37" s="74" t="s">
        <v>201</v>
      </c>
      <c r="R37" s="74" t="s">
        <v>215</v>
      </c>
    </row>
    <row r="38" spans="1:19" ht="224.15" customHeight="1" x14ac:dyDescent="0.35">
      <c r="A38" s="121"/>
      <c r="B38" s="123"/>
      <c r="C38" s="126"/>
      <c r="D38" s="120"/>
      <c r="E38" s="1">
        <v>35</v>
      </c>
      <c r="F38" s="28" t="s">
        <v>138</v>
      </c>
      <c r="G38" s="13" t="s">
        <v>139</v>
      </c>
      <c r="H38" s="13" t="s">
        <v>139</v>
      </c>
      <c r="I38" s="18" t="s">
        <v>23</v>
      </c>
      <c r="J38" s="32" t="s">
        <v>24</v>
      </c>
      <c r="K38" s="32" t="s">
        <v>25</v>
      </c>
      <c r="L38" s="20">
        <v>1</v>
      </c>
      <c r="M38" s="158">
        <v>1</v>
      </c>
      <c r="N38" s="55" t="s">
        <v>34</v>
      </c>
      <c r="O38" s="48">
        <f>0.363636363636364*100%</f>
        <v>0.36363636363636398</v>
      </c>
      <c r="P38" s="15">
        <v>0.36363636363636365</v>
      </c>
      <c r="Q38" s="74" t="s">
        <v>202</v>
      </c>
      <c r="R38" s="16" t="s">
        <v>215</v>
      </c>
    </row>
    <row r="39" spans="1:19" ht="82" customHeight="1" x14ac:dyDescent="0.35">
      <c r="A39" s="121"/>
      <c r="B39" s="123"/>
      <c r="C39" s="126" t="s">
        <v>140</v>
      </c>
      <c r="D39" s="120"/>
      <c r="E39" s="1">
        <v>36</v>
      </c>
      <c r="F39" s="28" t="s">
        <v>141</v>
      </c>
      <c r="G39" s="16" t="s">
        <v>142</v>
      </c>
      <c r="H39" s="16" t="s">
        <v>143</v>
      </c>
      <c r="I39" s="18" t="s">
        <v>23</v>
      </c>
      <c r="J39" s="18" t="s">
        <v>32</v>
      </c>
      <c r="K39" s="18" t="s">
        <v>25</v>
      </c>
      <c r="L39" s="25">
        <v>1</v>
      </c>
      <c r="M39" s="158">
        <v>1</v>
      </c>
      <c r="N39" s="55" t="s">
        <v>34</v>
      </c>
      <c r="O39" s="48">
        <f>+(34861296964/57154956000)*100%</f>
        <v>0.60994355352141294</v>
      </c>
      <c r="P39" s="19" t="s">
        <v>203</v>
      </c>
      <c r="Q39" s="27" t="s">
        <v>204</v>
      </c>
      <c r="R39" s="27" t="s">
        <v>215</v>
      </c>
    </row>
    <row r="40" spans="1:19" ht="255" customHeight="1" x14ac:dyDescent="0.35">
      <c r="A40" s="121"/>
      <c r="B40" s="123"/>
      <c r="C40" s="126"/>
      <c r="D40" s="120"/>
      <c r="E40" s="1">
        <v>37</v>
      </c>
      <c r="F40" s="28" t="s">
        <v>144</v>
      </c>
      <c r="G40" s="16" t="s">
        <v>145</v>
      </c>
      <c r="H40" s="16" t="s">
        <v>145</v>
      </c>
      <c r="I40" s="18" t="s">
        <v>49</v>
      </c>
      <c r="J40" s="32" t="s">
        <v>24</v>
      </c>
      <c r="K40" s="32" t="s">
        <v>25</v>
      </c>
      <c r="L40" s="25">
        <v>1</v>
      </c>
      <c r="M40" s="158">
        <v>1</v>
      </c>
      <c r="N40" s="55" t="s">
        <v>34</v>
      </c>
      <c r="O40" s="48">
        <f>+(10.4%+0%+5.6%+7.5%+0%)</f>
        <v>0.23499999999999999</v>
      </c>
      <c r="P40" s="15">
        <v>0.23499999999999999</v>
      </c>
      <c r="Q40" s="89" t="s">
        <v>205</v>
      </c>
      <c r="R40" s="16" t="s">
        <v>215</v>
      </c>
    </row>
    <row r="41" spans="1:19" ht="81.650000000000006" customHeight="1" x14ac:dyDescent="0.35">
      <c r="A41" s="121"/>
      <c r="B41" s="123"/>
      <c r="C41" s="126"/>
      <c r="D41" s="120"/>
      <c r="E41" s="1">
        <v>38</v>
      </c>
      <c r="F41" s="28" t="s">
        <v>146</v>
      </c>
      <c r="G41" s="31" t="s">
        <v>147</v>
      </c>
      <c r="H41" s="31" t="s">
        <v>147</v>
      </c>
      <c r="I41" s="24" t="s">
        <v>49</v>
      </c>
      <c r="J41" s="110" t="s">
        <v>32</v>
      </c>
      <c r="K41" s="110" t="s">
        <v>25</v>
      </c>
      <c r="L41" s="20">
        <v>0.91</v>
      </c>
      <c r="M41" s="166">
        <v>0.91</v>
      </c>
      <c r="N41" s="60" t="s">
        <v>34</v>
      </c>
      <c r="O41" s="90">
        <f>+(69730/74448)*100%</f>
        <v>0.93662690737158827</v>
      </c>
      <c r="P41" s="19">
        <v>0.93659999999999999</v>
      </c>
      <c r="Q41" s="27" t="s">
        <v>206</v>
      </c>
      <c r="R41" s="27"/>
    </row>
    <row r="42" spans="1:19" ht="65.25" customHeight="1" thickBot="1" x14ac:dyDescent="0.4">
      <c r="A42" s="121"/>
      <c r="B42" s="124"/>
      <c r="C42" s="129"/>
      <c r="D42" s="128"/>
      <c r="E42" s="41">
        <v>39</v>
      </c>
      <c r="F42" s="47" t="s">
        <v>148</v>
      </c>
      <c r="G42" s="43" t="s">
        <v>149</v>
      </c>
      <c r="H42" s="43" t="s">
        <v>149</v>
      </c>
      <c r="I42" s="45" t="s">
        <v>49</v>
      </c>
      <c r="J42" s="61" t="s">
        <v>24</v>
      </c>
      <c r="K42" s="61" t="s">
        <v>25</v>
      </c>
      <c r="L42" s="46">
        <v>1</v>
      </c>
      <c r="M42" s="161">
        <v>1</v>
      </c>
      <c r="N42" s="70" t="s">
        <v>26</v>
      </c>
      <c r="O42" s="69"/>
      <c r="P42" s="91"/>
      <c r="Q42" s="27"/>
      <c r="R42" s="27"/>
    </row>
    <row r="43" spans="1:19" s="11" customFormat="1" ht="324.64999999999998" customHeight="1" x14ac:dyDescent="0.35">
      <c r="A43" s="121"/>
      <c r="B43" s="116" t="s">
        <v>150</v>
      </c>
      <c r="C43" s="71" t="s">
        <v>151</v>
      </c>
      <c r="D43" s="87" t="s">
        <v>152</v>
      </c>
      <c r="E43" s="50">
        <v>40</v>
      </c>
      <c r="F43" s="51" t="s">
        <v>153</v>
      </c>
      <c r="G43" s="52" t="s">
        <v>154</v>
      </c>
      <c r="H43" s="52" t="s">
        <v>154</v>
      </c>
      <c r="I43" s="54" t="s">
        <v>23</v>
      </c>
      <c r="J43" s="53" t="s">
        <v>24</v>
      </c>
      <c r="K43" s="53" t="s">
        <v>25</v>
      </c>
      <c r="L43" s="62">
        <v>1</v>
      </c>
      <c r="M43" s="157">
        <v>1</v>
      </c>
      <c r="N43" s="75" t="s">
        <v>26</v>
      </c>
      <c r="O43" s="67">
        <v>0.2838</v>
      </c>
      <c r="P43" s="68" t="s">
        <v>207</v>
      </c>
      <c r="Q43" s="115" t="s">
        <v>208</v>
      </c>
      <c r="R43" s="16" t="s">
        <v>215</v>
      </c>
    </row>
    <row r="44" spans="1:19" ht="101.5" customHeight="1" x14ac:dyDescent="0.35">
      <c r="A44" s="121"/>
      <c r="B44" s="117"/>
      <c r="C44" s="119" t="s">
        <v>155</v>
      </c>
      <c r="D44" s="120" t="s">
        <v>20</v>
      </c>
      <c r="E44" s="1">
        <v>41</v>
      </c>
      <c r="F44" s="28" t="s">
        <v>156</v>
      </c>
      <c r="G44" s="16" t="s">
        <v>157</v>
      </c>
      <c r="H44" s="16" t="s">
        <v>157</v>
      </c>
      <c r="I44" s="18" t="s">
        <v>49</v>
      </c>
      <c r="J44" s="18" t="s">
        <v>24</v>
      </c>
      <c r="K44" s="18" t="s">
        <v>25</v>
      </c>
      <c r="L44" s="25">
        <v>1</v>
      </c>
      <c r="M44" s="158">
        <v>1</v>
      </c>
      <c r="N44" s="55" t="s">
        <v>34</v>
      </c>
      <c r="O44" s="56">
        <f>2/2</f>
        <v>1</v>
      </c>
      <c r="P44" s="21">
        <f>O44/M44</f>
        <v>1</v>
      </c>
      <c r="Q44" s="16" t="s">
        <v>214</v>
      </c>
      <c r="R44" s="16" t="s">
        <v>215</v>
      </c>
    </row>
    <row r="45" spans="1:19" ht="69.75" customHeight="1" x14ac:dyDescent="0.35">
      <c r="A45" s="121"/>
      <c r="B45" s="117"/>
      <c r="C45" s="119"/>
      <c r="D45" s="120"/>
      <c r="E45" s="1">
        <v>42</v>
      </c>
      <c r="F45" s="28" t="s">
        <v>158</v>
      </c>
      <c r="G45" s="16" t="s">
        <v>159</v>
      </c>
      <c r="H45" s="16" t="s">
        <v>159</v>
      </c>
      <c r="I45" s="18" t="s">
        <v>49</v>
      </c>
      <c r="J45" s="18" t="s">
        <v>53</v>
      </c>
      <c r="K45" s="18" t="s">
        <v>85</v>
      </c>
      <c r="L45" s="25">
        <v>1</v>
      </c>
      <c r="M45" s="158">
        <v>1</v>
      </c>
      <c r="N45" s="55" t="s">
        <v>34</v>
      </c>
      <c r="O45" s="56" t="s">
        <v>27</v>
      </c>
      <c r="P45" s="21" t="s">
        <v>27</v>
      </c>
      <c r="Q45" s="16" t="s">
        <v>209</v>
      </c>
      <c r="R45" s="16"/>
    </row>
    <row r="46" spans="1:19" ht="137.15" customHeight="1" thickBot="1" x14ac:dyDescent="0.4">
      <c r="A46" s="121"/>
      <c r="B46" s="118"/>
      <c r="C46" s="72" t="s">
        <v>160</v>
      </c>
      <c r="D46" s="86" t="s">
        <v>161</v>
      </c>
      <c r="E46" s="41">
        <v>43</v>
      </c>
      <c r="F46" s="47" t="s">
        <v>162</v>
      </c>
      <c r="G46" s="43" t="s">
        <v>163</v>
      </c>
      <c r="H46" s="43" t="s">
        <v>163</v>
      </c>
      <c r="I46" s="44" t="s">
        <v>49</v>
      </c>
      <c r="J46" s="44" t="s">
        <v>24</v>
      </c>
      <c r="K46" s="44" t="s">
        <v>25</v>
      </c>
      <c r="L46" s="46">
        <v>1</v>
      </c>
      <c r="M46" s="161">
        <v>1</v>
      </c>
      <c r="N46" s="70" t="s">
        <v>34</v>
      </c>
      <c r="O46" s="70">
        <f>8*8/100</f>
        <v>0.64</v>
      </c>
      <c r="P46" s="70">
        <f>8*8/100</f>
        <v>0.64</v>
      </c>
      <c r="Q46" s="93" t="s">
        <v>210</v>
      </c>
      <c r="R46" s="16" t="s">
        <v>215</v>
      </c>
    </row>
  </sheetData>
  <autoFilter ref="A3:T46" xr:uid="{54A7CD5A-6B82-45BB-9669-4B8E5BFC47B5}">
    <filterColumn colId="1" showButton="0"/>
  </autoFilter>
  <mergeCells count="48">
    <mergeCell ref="A1:R1"/>
    <mergeCell ref="A2:A3"/>
    <mergeCell ref="B2:C3"/>
    <mergeCell ref="D2:D3"/>
    <mergeCell ref="E2:E3"/>
    <mergeCell ref="F2:F3"/>
    <mergeCell ref="G2:G3"/>
    <mergeCell ref="H2:H3"/>
    <mergeCell ref="I2:I3"/>
    <mergeCell ref="J2:J3"/>
    <mergeCell ref="O2:R2"/>
    <mergeCell ref="K2:K3"/>
    <mergeCell ref="L2:L3"/>
    <mergeCell ref="N2:N3"/>
    <mergeCell ref="M2:M3"/>
    <mergeCell ref="D10:D12"/>
    <mergeCell ref="A13:A14"/>
    <mergeCell ref="C13:C14"/>
    <mergeCell ref="D13:D14"/>
    <mergeCell ref="A4:A12"/>
    <mergeCell ref="B4:B14"/>
    <mergeCell ref="C4:C9"/>
    <mergeCell ref="D4:D6"/>
    <mergeCell ref="D7:D8"/>
    <mergeCell ref="C10:C12"/>
    <mergeCell ref="B15:B27"/>
    <mergeCell ref="C15:C20"/>
    <mergeCell ref="D15:D20"/>
    <mergeCell ref="C21:C24"/>
    <mergeCell ref="A15:A21"/>
    <mergeCell ref="A22:A24"/>
    <mergeCell ref="A25:A27"/>
    <mergeCell ref="D21:D24"/>
    <mergeCell ref="C25:C27"/>
    <mergeCell ref="D25:D27"/>
    <mergeCell ref="B43:B46"/>
    <mergeCell ref="C44:C45"/>
    <mergeCell ref="D44:D45"/>
    <mergeCell ref="A28:A46"/>
    <mergeCell ref="B28:B42"/>
    <mergeCell ref="C28:C30"/>
    <mergeCell ref="D28:D30"/>
    <mergeCell ref="C31:C34"/>
    <mergeCell ref="D31:D34"/>
    <mergeCell ref="C35:C36"/>
    <mergeCell ref="D35:D42"/>
    <mergeCell ref="C37:C38"/>
    <mergeCell ref="C39:C42"/>
  </mergeCells>
  <phoneticPr fontId="20" type="noConversion"/>
  <printOptions horizontalCentered="1"/>
  <pageMargins left="0.39370078740157483" right="0.39370078740157483" top="0.39370078740157483" bottom="0.39370078740157483" header="0" footer="0"/>
  <pageSetup scale="30" orientation="landscape" r:id="rId1"/>
  <headerFooter>
    <oddHeader xml:space="preserve">&amp;C </oddHeader>
  </headerFooter>
  <rowBreaks count="1" manualBreakCount="1">
    <brk id="30" max="2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47d198d-ce2d-4089-b971-a4560e405573">
      <Terms xmlns="http://schemas.microsoft.com/office/infopath/2007/PartnerControls"/>
    </lcf76f155ced4ddcb4097134ff3c332f>
    <TaxCatchAll xmlns="54feb777-8c2a-4440-8142-7764fcd4b27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326445EB563C4490206962DF13F12B" ma:contentTypeVersion="18" ma:contentTypeDescription="Create a new document." ma:contentTypeScope="" ma:versionID="df7583c84131751542fa725a1dd742cc">
  <xsd:schema xmlns:xsd="http://www.w3.org/2001/XMLSchema" xmlns:xs="http://www.w3.org/2001/XMLSchema" xmlns:p="http://schemas.microsoft.com/office/2006/metadata/properties" xmlns:ns2="647d198d-ce2d-4089-b971-a4560e405573" xmlns:ns3="54feb777-8c2a-4440-8142-7764fcd4b27f" targetNamespace="http://schemas.microsoft.com/office/2006/metadata/properties" ma:root="true" ma:fieldsID="f9c7db1d087830ade2903df35e22971b" ns2:_="" ns3:_="">
    <xsd:import namespace="647d198d-ce2d-4089-b971-a4560e405573"/>
    <xsd:import namespace="54feb777-8c2a-4440-8142-7764fcd4b27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d198d-ce2d-4089-b971-a4560e4055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ed3cf9b-5c39-45b0-81a8-e708307ed69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feb777-8c2a-4440-8142-7764fcd4b27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20e257-dc98-42b3-acca-33cc8b93de65}" ma:internalName="TaxCatchAll" ma:showField="CatchAllData" ma:web="54feb777-8c2a-4440-8142-7764fcd4b2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51DB32-7DBE-4179-B4D5-36B2145E202A}">
  <ds:schemaRefs>
    <ds:schemaRef ds:uri="http://schemas.microsoft.com/sharepoint/v3/contenttype/forms"/>
  </ds:schemaRefs>
</ds:datastoreItem>
</file>

<file path=customXml/itemProps2.xml><?xml version="1.0" encoding="utf-8"?>
<ds:datastoreItem xmlns:ds="http://schemas.openxmlformats.org/officeDocument/2006/customXml" ds:itemID="{CD979E80-3E98-470D-9B69-8376EF8A9CF7}">
  <ds:schemaRefs>
    <ds:schemaRef ds:uri="http://schemas.microsoft.com/office/2006/metadata/properties"/>
    <ds:schemaRef ds:uri="http://schemas.microsoft.com/office/infopath/2007/PartnerControls"/>
    <ds:schemaRef ds:uri="647d198d-ce2d-4089-b971-a4560e405573"/>
    <ds:schemaRef ds:uri="54feb777-8c2a-4440-8142-7764fcd4b27f"/>
  </ds:schemaRefs>
</ds:datastoreItem>
</file>

<file path=customXml/itemProps3.xml><?xml version="1.0" encoding="utf-8"?>
<ds:datastoreItem xmlns:ds="http://schemas.openxmlformats.org/officeDocument/2006/customXml" ds:itemID="{31F11F7E-74E9-41F8-B9DA-31CB1D7D5C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7d198d-ce2d-4089-b971-a4560e405573"/>
    <ds:schemaRef ds:uri="54feb777-8c2a-4440-8142-7764fcd4b2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Seguimiento 1er Trimestre</vt:lpstr>
      <vt:lpstr>'Seguimiento 1er Trimestre'!Área_de_impresión</vt:lpstr>
      <vt:lpstr>'Seguimiento 1er Trimestre'!Títulos_a_imprimir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User</cp:lastModifiedBy>
  <cp:revision/>
  <dcterms:created xsi:type="dcterms:W3CDTF">2022-12-07T20:50:17Z</dcterms:created>
  <dcterms:modified xsi:type="dcterms:W3CDTF">2026-08-12T02:53:11Z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0x01010019326445EB563C4490206962DF13F12B</vt:lpwstr>
  </property>
  <property fmtid="{D5CDD505-2E9C-101B-9397-08002B2CF9AE}" pid="3" name="MediaServiceImageTags">
    <vt:lpwstr/>
  </property>
</Properties>
</file>